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G 1st  &amp; 3rd Sem tabulation sheet, Dec 18 with Re-Exams\3rd Semester Tabulation Sheet  Nov -Dec  2018\"/>
    </mc:Choice>
  </mc:AlternateContent>
  <bookViews>
    <workbookView xWindow="600" yWindow="615" windowWidth="18495" windowHeight="10950" firstSheet="1" activeTab="1"/>
  </bookViews>
  <sheets>
    <sheet name="Thermal-2nd 2014" sheetId="2" state="hidden" r:id="rId1"/>
    <sheet name="D &amp; M 3rd 2014" sheetId="1" r:id="rId2"/>
    <sheet name="Thermal" sheetId="5" r:id="rId3"/>
    <sheet name="CAD-CAM" sheetId="6" r:id="rId4"/>
    <sheet name="MMT" sheetId="7" r:id="rId5"/>
    <sheet name="CCA 2nd 2014" sheetId="3" state="hidden" r:id="rId6"/>
    <sheet name="MMT 2nd 2014" sheetId="4" state="hidden" r:id="rId7"/>
  </sheets>
  <definedNames>
    <definedName name="_xlnm.Print_Area" localSheetId="5">'CCA 2nd 2014'!$A$1:$AC$23</definedName>
    <definedName name="_xlnm.Print_Area" localSheetId="1">'D &amp; M 3rd 2014'!$A$2:$Y$27</definedName>
    <definedName name="_xlnm.Print_Area" localSheetId="6">'MMT 2nd 2014'!$A$1:$W$24</definedName>
    <definedName name="_xlnm.Print_Area" localSheetId="0">'Thermal-2nd 2014'!$A$1:$U$37</definedName>
  </definedNames>
  <calcPr calcId="152511"/>
</workbook>
</file>

<file path=xl/calcChain.xml><?xml version="1.0" encoding="utf-8"?>
<calcChain xmlns="http://schemas.openxmlformats.org/spreadsheetml/2006/main">
  <c r="D7" i="6" l="1"/>
  <c r="F7" i="6"/>
  <c r="G7" i="6" s="1"/>
  <c r="D8" i="6"/>
  <c r="F8" i="6" s="1"/>
  <c r="G8" i="6" s="1"/>
  <c r="D9" i="6"/>
  <c r="F9" i="6" s="1"/>
  <c r="G9" i="6" l="1"/>
  <c r="L9" i="6"/>
  <c r="M9" i="6" s="1"/>
  <c r="L7" i="6"/>
  <c r="M7" i="6" s="1"/>
  <c r="L8" i="6"/>
  <c r="M8" i="6" s="1"/>
  <c r="D13" i="7"/>
  <c r="F13" i="7" s="1"/>
  <c r="D12" i="7"/>
  <c r="F12" i="7" s="1"/>
  <c r="L12" i="7" s="1"/>
  <c r="D11" i="7"/>
  <c r="F11" i="7" s="1"/>
  <c r="L11" i="7" s="1"/>
  <c r="D10" i="7"/>
  <c r="F10" i="7" s="1"/>
  <c r="L10" i="7" s="1"/>
  <c r="D9" i="7"/>
  <c r="F9" i="7" s="1"/>
  <c r="L9" i="7" s="1"/>
  <c r="D8" i="7"/>
  <c r="F8" i="7" s="1"/>
  <c r="L8" i="7" s="1"/>
  <c r="D7" i="7"/>
  <c r="F7" i="7" s="1"/>
  <c r="D12" i="6"/>
  <c r="F12" i="6" s="1"/>
  <c r="L12" i="6" s="1"/>
  <c r="D11" i="6"/>
  <c r="F11" i="6" s="1"/>
  <c r="L11" i="6" s="1"/>
  <c r="D10" i="6"/>
  <c r="F10" i="6" s="1"/>
  <c r="D19" i="5"/>
  <c r="F19" i="5" s="1"/>
  <c r="L19" i="5" s="1"/>
  <c r="D18" i="5"/>
  <c r="F18" i="5" s="1"/>
  <c r="L18" i="5" s="1"/>
  <c r="D17" i="5"/>
  <c r="F17" i="5" s="1"/>
  <c r="L17" i="5" s="1"/>
  <c r="D16" i="5"/>
  <c r="F16" i="5" s="1"/>
  <c r="L16" i="5" s="1"/>
  <c r="D15" i="5"/>
  <c r="F15" i="5" s="1"/>
  <c r="L15" i="5" s="1"/>
  <c r="D14" i="5"/>
  <c r="F14" i="5" s="1"/>
  <c r="L14" i="5" s="1"/>
  <c r="D13" i="5"/>
  <c r="F13" i="5" s="1"/>
  <c r="L13" i="5" s="1"/>
  <c r="D12" i="5"/>
  <c r="F12" i="5" s="1"/>
  <c r="L12" i="5" s="1"/>
  <c r="D11" i="5"/>
  <c r="F11" i="5" s="1"/>
  <c r="L11" i="5" s="1"/>
  <c r="D10" i="5"/>
  <c r="F10" i="5" s="1"/>
  <c r="L10" i="5" s="1"/>
  <c r="D9" i="5"/>
  <c r="F9" i="5" s="1"/>
  <c r="L9" i="5" s="1"/>
  <c r="D8" i="5"/>
  <c r="F8" i="5" s="1"/>
  <c r="L8" i="5" s="1"/>
  <c r="D7" i="5"/>
  <c r="F7" i="5" s="1"/>
  <c r="D18" i="1"/>
  <c r="F18" i="1" s="1"/>
  <c r="L18" i="1" s="1"/>
  <c r="D19" i="1"/>
  <c r="F19" i="1" s="1"/>
  <c r="L19" i="1" s="1"/>
  <c r="M19" i="1" s="1"/>
  <c r="G13" i="7" l="1"/>
  <c r="L13" i="7"/>
  <c r="M13" i="7" s="1"/>
  <c r="G19" i="1"/>
  <c r="G18" i="5"/>
  <c r="G17" i="5"/>
  <c r="M14" i="5"/>
  <c r="G14" i="5"/>
  <c r="G9" i="5"/>
  <c r="G8" i="5"/>
  <c r="M18" i="1"/>
  <c r="G18" i="1"/>
  <c r="M9" i="7"/>
  <c r="L10" i="6"/>
  <c r="M10" i="6" s="1"/>
  <c r="G10" i="6"/>
  <c r="G11" i="5"/>
  <c r="M11" i="5"/>
  <c r="G19" i="5"/>
  <c r="M19" i="5"/>
  <c r="G12" i="5"/>
  <c r="M12" i="5"/>
  <c r="M13" i="5"/>
  <c r="G13" i="5"/>
  <c r="G15" i="5"/>
  <c r="M15" i="5"/>
  <c r="G16" i="5"/>
  <c r="M16" i="5"/>
  <c r="G10" i="5"/>
  <c r="M8" i="7"/>
  <c r="G8" i="7"/>
  <c r="M10" i="7"/>
  <c r="G10" i="7"/>
  <c r="M11" i="7"/>
  <c r="G11" i="7"/>
  <c r="M12" i="7"/>
  <c r="G12" i="7"/>
  <c r="G7" i="7"/>
  <c r="L7" i="7"/>
  <c r="M7" i="7" s="1"/>
  <c r="G9" i="7"/>
  <c r="M11" i="6"/>
  <c r="G11" i="6"/>
  <c r="M12" i="6"/>
  <c r="G12" i="6"/>
  <c r="L7" i="5"/>
  <c r="M7" i="5" s="1"/>
  <c r="M8" i="5"/>
  <c r="M9" i="5"/>
  <c r="M10" i="5"/>
  <c r="M17" i="5"/>
  <c r="M18" i="5"/>
  <c r="G7" i="5"/>
  <c r="D8" i="1"/>
  <c r="F8" i="1" s="1"/>
  <c r="D9" i="1"/>
  <c r="D10" i="1"/>
  <c r="F10" i="1" s="1"/>
  <c r="L10" i="1" s="1"/>
  <c r="D11" i="1"/>
  <c r="F11" i="1" s="1"/>
  <c r="L11" i="1" s="1"/>
  <c r="D12" i="1"/>
  <c r="D13" i="1"/>
  <c r="F13" i="1" s="1"/>
  <c r="L13" i="1" s="1"/>
  <c r="D14" i="1"/>
  <c r="F14" i="1" s="1"/>
  <c r="L14" i="1" s="1"/>
  <c r="D15" i="1"/>
  <c r="D16" i="1"/>
  <c r="F16" i="1" s="1"/>
  <c r="L16" i="1" s="1"/>
  <c r="D17" i="1"/>
  <c r="F17" i="1" s="1"/>
  <c r="L17" i="1" s="1"/>
  <c r="D20" i="1"/>
  <c r="F12" i="1" l="1"/>
  <c r="L12" i="1" s="1"/>
  <c r="M12" i="1" s="1"/>
  <c r="F15" i="1"/>
  <c r="L15" i="1" s="1"/>
  <c r="M15" i="1" s="1"/>
  <c r="F9" i="1"/>
  <c r="L9" i="1" s="1"/>
  <c r="M9" i="1" s="1"/>
  <c r="F20" i="1"/>
  <c r="L20" i="1" s="1"/>
  <c r="M20" i="1" s="1"/>
  <c r="M14" i="1"/>
  <c r="G14" i="1"/>
  <c r="L8" i="1"/>
  <c r="M8" i="1" s="1"/>
  <c r="G8" i="1"/>
  <c r="G11" i="1"/>
  <c r="M11" i="1"/>
  <c r="G10" i="1"/>
  <c r="M10" i="1"/>
  <c r="G13" i="1"/>
  <c r="M13" i="1"/>
  <c r="G17" i="1"/>
  <c r="M17" i="1"/>
  <c r="G16" i="1"/>
  <c r="M16" i="1"/>
  <c r="D14" i="4"/>
  <c r="F14" i="4"/>
  <c r="H14" i="4"/>
  <c r="J14" i="4"/>
  <c r="L14" i="4"/>
  <c r="N14" i="4"/>
  <c r="P14" i="4"/>
  <c r="G9" i="1" l="1"/>
  <c r="G20" i="1"/>
  <c r="G15" i="1"/>
  <c r="G12" i="1"/>
  <c r="R14" i="4"/>
  <c r="S14" i="4" s="1"/>
  <c r="D26" i="2"/>
  <c r="F26" i="2"/>
  <c r="H26" i="2"/>
  <c r="J26" i="2"/>
  <c r="L26" i="2"/>
  <c r="N26" i="2"/>
  <c r="P26" i="2" l="1"/>
  <c r="V14" i="4"/>
  <c r="W14" i="4" s="1"/>
  <c r="P15" i="4"/>
  <c r="P13" i="4"/>
  <c r="P12" i="4"/>
  <c r="P11" i="4"/>
  <c r="P10" i="4"/>
  <c r="P9" i="4"/>
  <c r="P8" i="4"/>
  <c r="P7" i="4"/>
  <c r="Q26" i="2" l="1"/>
  <c r="T26" i="2"/>
  <c r="U26" i="2"/>
  <c r="U12" i="3"/>
  <c r="Q12" i="3"/>
  <c r="S12" i="3"/>
  <c r="V12" i="3"/>
  <c r="T12" i="3"/>
  <c r="R12" i="3" l="1"/>
  <c r="P12" i="3"/>
  <c r="N12" i="3"/>
  <c r="L12" i="3"/>
  <c r="J12" i="3"/>
  <c r="H12" i="3"/>
  <c r="F12" i="3"/>
  <c r="D12" i="3"/>
  <c r="N15" i="4"/>
  <c r="L15" i="4"/>
  <c r="J15" i="4"/>
  <c r="H15" i="4"/>
  <c r="F15" i="4"/>
  <c r="D15" i="4"/>
  <c r="N13" i="4"/>
  <c r="L13" i="4"/>
  <c r="J13" i="4"/>
  <c r="H13" i="4"/>
  <c r="F13" i="4"/>
  <c r="D13" i="4"/>
  <c r="N12" i="4"/>
  <c r="L12" i="4"/>
  <c r="J12" i="4"/>
  <c r="H12" i="4"/>
  <c r="F12" i="4"/>
  <c r="D12" i="4"/>
  <c r="N11" i="4"/>
  <c r="L11" i="4"/>
  <c r="J11" i="4"/>
  <c r="H11" i="4"/>
  <c r="F11" i="4"/>
  <c r="D11" i="4"/>
  <c r="N10" i="4"/>
  <c r="L10" i="4"/>
  <c r="J10" i="4"/>
  <c r="H10" i="4"/>
  <c r="R10" i="4" s="1"/>
  <c r="F10" i="4"/>
  <c r="D10" i="4"/>
  <c r="N9" i="4"/>
  <c r="L9" i="4"/>
  <c r="J9" i="4"/>
  <c r="H9" i="4"/>
  <c r="F9" i="4"/>
  <c r="D9" i="4"/>
  <c r="N8" i="4"/>
  <c r="L8" i="4"/>
  <c r="J8" i="4"/>
  <c r="H8" i="4"/>
  <c r="F8" i="4"/>
  <c r="D8" i="4"/>
  <c r="N7" i="4"/>
  <c r="L7" i="4"/>
  <c r="J7" i="4"/>
  <c r="H7" i="4"/>
  <c r="F7" i="4"/>
  <c r="D7" i="4"/>
  <c r="N7" i="3"/>
  <c r="N8" i="3"/>
  <c r="N9" i="3"/>
  <c r="N10" i="3"/>
  <c r="N11" i="3"/>
  <c r="V11" i="3"/>
  <c r="U11" i="3"/>
  <c r="T11" i="3"/>
  <c r="S11" i="3"/>
  <c r="R11" i="3"/>
  <c r="Q11" i="3"/>
  <c r="P11" i="3"/>
  <c r="L11" i="3"/>
  <c r="J11" i="3"/>
  <c r="H11" i="3"/>
  <c r="F11" i="3"/>
  <c r="D11" i="3"/>
  <c r="V10" i="3"/>
  <c r="U10" i="3"/>
  <c r="T10" i="3"/>
  <c r="S10" i="3"/>
  <c r="R10" i="3"/>
  <c r="Q10" i="3"/>
  <c r="P10" i="3"/>
  <c r="L10" i="3"/>
  <c r="J10" i="3"/>
  <c r="H10" i="3"/>
  <c r="F10" i="3"/>
  <c r="D10" i="3"/>
  <c r="V9" i="3"/>
  <c r="U9" i="3"/>
  <c r="T9" i="3"/>
  <c r="S9" i="3"/>
  <c r="R9" i="3"/>
  <c r="Q9" i="3"/>
  <c r="P9" i="3"/>
  <c r="L9" i="3"/>
  <c r="J9" i="3"/>
  <c r="H9" i="3"/>
  <c r="F9" i="3"/>
  <c r="D9" i="3"/>
  <c r="V8" i="3"/>
  <c r="U8" i="3"/>
  <c r="T8" i="3"/>
  <c r="S8" i="3"/>
  <c r="R8" i="3"/>
  <c r="Q8" i="3"/>
  <c r="P8" i="3"/>
  <c r="L8" i="3"/>
  <c r="J8" i="3"/>
  <c r="H8" i="3"/>
  <c r="F8" i="3"/>
  <c r="D8" i="3"/>
  <c r="V7" i="3"/>
  <c r="U7" i="3"/>
  <c r="T7" i="3"/>
  <c r="S7" i="3"/>
  <c r="R7" i="3"/>
  <c r="Q7" i="3"/>
  <c r="P7" i="3"/>
  <c r="L7" i="3"/>
  <c r="J7" i="3"/>
  <c r="H7" i="3"/>
  <c r="F7" i="3"/>
  <c r="D7" i="3"/>
  <c r="X8" i="3" l="1"/>
  <c r="AB8" i="3" s="1"/>
  <c r="X10" i="3"/>
  <c r="AB10" i="3" s="1"/>
  <c r="R15" i="4"/>
  <c r="X9" i="3"/>
  <c r="AB9" i="3" s="1"/>
  <c r="X11" i="3"/>
  <c r="AB11" i="3" s="1"/>
  <c r="R9" i="4"/>
  <c r="R8" i="4"/>
  <c r="X12" i="3"/>
  <c r="AB12" i="3" s="1"/>
  <c r="R13" i="4"/>
  <c r="R12" i="4"/>
  <c r="R11" i="4"/>
  <c r="V11" i="4" s="1"/>
  <c r="W11" i="4" s="1"/>
  <c r="V15" i="4"/>
  <c r="W15" i="4" s="1"/>
  <c r="V10" i="4"/>
  <c r="W10" i="4" s="1"/>
  <c r="R7" i="4"/>
  <c r="V7" i="4" s="1"/>
  <c r="W7" i="4" s="1"/>
  <c r="X7" i="3"/>
  <c r="AB7" i="3" s="1"/>
  <c r="N27" i="2"/>
  <c r="L27" i="2"/>
  <c r="J27" i="2"/>
  <c r="H27" i="2"/>
  <c r="F27" i="2"/>
  <c r="D27" i="2"/>
  <c r="N25" i="2"/>
  <c r="L25" i="2"/>
  <c r="J25" i="2"/>
  <c r="H25" i="2"/>
  <c r="F25" i="2"/>
  <c r="D25" i="2"/>
  <c r="N24" i="2"/>
  <c r="L24" i="2"/>
  <c r="J24" i="2"/>
  <c r="H24" i="2"/>
  <c r="F24" i="2"/>
  <c r="D24" i="2"/>
  <c r="N23" i="2"/>
  <c r="L23" i="2"/>
  <c r="J23" i="2"/>
  <c r="H23" i="2"/>
  <c r="F23" i="2"/>
  <c r="D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N11" i="2"/>
  <c r="L11" i="2"/>
  <c r="J11" i="2"/>
  <c r="H11" i="2"/>
  <c r="F11" i="2"/>
  <c r="D11" i="2"/>
  <c r="N10" i="2"/>
  <c r="L10" i="2"/>
  <c r="J10" i="2"/>
  <c r="H10" i="2"/>
  <c r="F10" i="2"/>
  <c r="D10" i="2"/>
  <c r="N9" i="2"/>
  <c r="L9" i="2"/>
  <c r="J9" i="2"/>
  <c r="H9" i="2"/>
  <c r="F9" i="2"/>
  <c r="D9" i="2"/>
  <c r="N8" i="2"/>
  <c r="L8" i="2"/>
  <c r="J8" i="2"/>
  <c r="H8" i="2"/>
  <c r="F8" i="2"/>
  <c r="D8" i="2"/>
  <c r="N7" i="2"/>
  <c r="L7" i="2"/>
  <c r="J7" i="2"/>
  <c r="H7" i="2"/>
  <c r="F7" i="2"/>
  <c r="D7" i="2"/>
  <c r="P27" i="2" l="1"/>
  <c r="P25" i="2"/>
  <c r="P22" i="2"/>
  <c r="P19" i="2"/>
  <c r="P18" i="2"/>
  <c r="P15" i="2"/>
  <c r="P14" i="2"/>
  <c r="P13" i="2"/>
  <c r="P12" i="2"/>
  <c r="P24" i="2"/>
  <c r="P23" i="2"/>
  <c r="P21" i="2"/>
  <c r="P20" i="2"/>
  <c r="P17" i="2"/>
  <c r="P16" i="2"/>
  <c r="P11" i="2"/>
  <c r="P10" i="2"/>
  <c r="P9" i="2"/>
  <c r="P8" i="2"/>
  <c r="S11" i="4"/>
  <c r="S10" i="4"/>
  <c r="S7" i="4"/>
  <c r="S15" i="4"/>
  <c r="V12" i="4"/>
  <c r="W12" i="4" s="1"/>
  <c r="S12" i="4"/>
  <c r="S13" i="4"/>
  <c r="V13" i="4"/>
  <c r="W13" i="4" s="1"/>
  <c r="V9" i="4"/>
  <c r="W9" i="4" s="1"/>
  <c r="S9" i="4"/>
  <c r="P7" i="2"/>
  <c r="T7" i="2" s="1"/>
  <c r="U7" i="2" s="1"/>
  <c r="V8" i="4"/>
  <c r="W8" i="4" s="1"/>
  <c r="S8" i="4"/>
  <c r="AC11" i="3"/>
  <c r="Y11" i="3"/>
  <c r="AC8" i="3"/>
  <c r="Y8" i="3"/>
  <c r="AC12" i="3"/>
  <c r="Y12" i="3"/>
  <c r="AC10" i="3"/>
  <c r="Y10" i="3"/>
  <c r="AC7" i="3"/>
  <c r="Y7" i="3"/>
  <c r="AC9" i="3"/>
  <c r="Y9" i="3"/>
  <c r="Q11" i="2" l="1"/>
  <c r="T11" i="2"/>
  <c r="Q16" i="2"/>
  <c r="T16" i="2"/>
  <c r="U16" i="2" s="1"/>
  <c r="T14" i="2"/>
  <c r="Q14" i="2"/>
  <c r="Q17" i="2"/>
  <c r="T17" i="2"/>
  <c r="U17" i="2" s="1"/>
  <c r="T15" i="2"/>
  <c r="Q15" i="2"/>
  <c r="T20" i="2"/>
  <c r="Q20" i="2"/>
  <c r="Q19" i="2"/>
  <c r="T19" i="2"/>
  <c r="T8" i="2"/>
  <c r="U8" i="2" s="1"/>
  <c r="Q8" i="2"/>
  <c r="T23" i="2"/>
  <c r="Q23" i="2"/>
  <c r="T22" i="2"/>
  <c r="Q22" i="2"/>
  <c r="Q9" i="2"/>
  <c r="T9" i="2"/>
  <c r="U9" i="2" s="1"/>
  <c r="T24" i="2"/>
  <c r="U24" i="2" s="1"/>
  <c r="Q24" i="2"/>
  <c r="Q25" i="2"/>
  <c r="T25" i="2"/>
  <c r="T13" i="2"/>
  <c r="U13" i="2" s="1"/>
  <c r="Q13" i="2"/>
  <c r="Q18" i="2"/>
  <c r="T18" i="2"/>
  <c r="U18" i="2" s="1"/>
  <c r="U21" i="2"/>
  <c r="T21" i="2"/>
  <c r="Q21" i="2"/>
  <c r="Q10" i="2"/>
  <c r="T10" i="2"/>
  <c r="Q12" i="2"/>
  <c r="T12" i="2"/>
  <c r="Q27" i="2"/>
  <c r="T27" i="2"/>
  <c r="U27" i="2" s="1"/>
  <c r="U25" i="2"/>
  <c r="U19" i="2"/>
  <c r="U15" i="2"/>
  <c r="U11" i="2"/>
  <c r="U22" i="2"/>
  <c r="U20" i="2"/>
  <c r="U12" i="2"/>
  <c r="U14" i="2"/>
  <c r="Q7" i="2"/>
  <c r="U10" i="2"/>
  <c r="U23" i="2"/>
</calcChain>
</file>

<file path=xl/comments1.xml><?xml version="1.0" encoding="utf-8"?>
<comments xmlns="http://schemas.openxmlformats.org/spreadsheetml/2006/main">
  <authors>
    <author>K R Bhattacharjee</author>
  </authors>
  <commentList>
    <comment ref="A13" authorId="0" shapeId="0">
      <text>
        <r>
          <rPr>
            <b/>
            <sz val="9"/>
            <color indexed="81"/>
            <rFont val="Tahoma"/>
            <charset val="1"/>
          </rPr>
          <t>K R Bhattacharjee: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<sst xmlns="http://schemas.openxmlformats.org/spreadsheetml/2006/main" count="593" uniqueCount="188">
  <si>
    <t xml:space="preserve">Design &amp; Manufacturing </t>
  </si>
  <si>
    <t>SL. No.</t>
  </si>
  <si>
    <t>Registration no.</t>
  </si>
  <si>
    <t xml:space="preserve">Credits not appeared </t>
  </si>
  <si>
    <t>TGP</t>
  </si>
  <si>
    <t>Credit</t>
  </si>
  <si>
    <t>Sub 1</t>
  </si>
  <si>
    <t>Sub 2</t>
  </si>
  <si>
    <t>Sub 3</t>
  </si>
  <si>
    <t>Sub 4</t>
  </si>
  <si>
    <t>Sub 5</t>
  </si>
  <si>
    <t>Sub 6</t>
  </si>
  <si>
    <t>1st Tabulator</t>
  </si>
  <si>
    <t>2nd Tabulator</t>
  </si>
  <si>
    <t xml:space="preserve"> </t>
  </si>
  <si>
    <t>Thermal Engineering</t>
  </si>
  <si>
    <t>NATIONAL INSTITUTE OF TECHNOLOGY SILCHAR</t>
  </si>
  <si>
    <t>TCP</t>
  </si>
  <si>
    <t>Asstt. Registrar, Acad.</t>
  </si>
  <si>
    <t>Registration No.</t>
  </si>
  <si>
    <t>CAD-CAM &amp; AUTOMATION</t>
  </si>
  <si>
    <t>Materials &amp; Manufacturing Technology</t>
  </si>
  <si>
    <t>ME 510</t>
  </si>
  <si>
    <t>ME 511</t>
  </si>
  <si>
    <t>ME 512</t>
  </si>
  <si>
    <t>ME 513</t>
  </si>
  <si>
    <t>ME 514 (EL-II)</t>
  </si>
  <si>
    <t>MTR &amp; AC</t>
  </si>
  <si>
    <t>Non conventional Energy</t>
  </si>
  <si>
    <t>NMFF &amp; Heat Transfer</t>
  </si>
  <si>
    <t>Seminar</t>
  </si>
  <si>
    <t xml:space="preserve">SPI/2nd </t>
  </si>
  <si>
    <t>1ST</t>
  </si>
  <si>
    <t xml:space="preserve">2ND </t>
  </si>
  <si>
    <t>CPI Below 6.00</t>
  </si>
  <si>
    <t>CPI</t>
  </si>
  <si>
    <t>33+33</t>
  </si>
  <si>
    <t>ME 515</t>
  </si>
  <si>
    <t>ME 541</t>
  </si>
  <si>
    <t>ME 544</t>
  </si>
  <si>
    <t>FEM in Engg. Applications</t>
  </si>
  <si>
    <t>Robotics &amp; Automation</t>
  </si>
  <si>
    <t>Modern Manufacturing Methods</t>
  </si>
  <si>
    <t>ME 566</t>
  </si>
  <si>
    <t>ME 567</t>
  </si>
  <si>
    <t>ME 568</t>
  </si>
  <si>
    <t>ME 569</t>
  </si>
  <si>
    <t>Product Lifecycle Management</t>
  </si>
  <si>
    <t>CCA LAB-II</t>
  </si>
  <si>
    <t>CCA LAB-III</t>
  </si>
  <si>
    <t>SPI / 2nd</t>
  </si>
  <si>
    <t>ME 586</t>
  </si>
  <si>
    <t>ME 587</t>
  </si>
  <si>
    <t>ME 515 (EL-IV)</t>
  </si>
  <si>
    <t>Nano Structured Materials- Synthesis, Properties &amp; Application</t>
  </si>
  <si>
    <t>MMT Lab</t>
  </si>
  <si>
    <t xml:space="preserve">Seminar </t>
  </si>
  <si>
    <t>32+34</t>
  </si>
  <si>
    <t>34+32</t>
  </si>
  <si>
    <t>ME 594 (EL-III)</t>
  </si>
  <si>
    <t>Registrar</t>
  </si>
  <si>
    <t>1st sem- 33 credits , 2nd sem- 33 credits and 3rd &amp; 4th sem 34 credits.</t>
  </si>
  <si>
    <t>1st sem34 credits, 2nd sem 32 credits and 3rd and 4th sem 34 credits.</t>
  </si>
  <si>
    <t>1st sem- 32 credits, 2nd 34 credit and 3rd  &amp; 4th sem 34 credits.</t>
  </si>
  <si>
    <t xml:space="preserve"> 2ND SEM M. TECH MECHANICAL TABULATION SHEET- APRIL - MAY 2015</t>
  </si>
  <si>
    <t>ME 523</t>
  </si>
  <si>
    <t>Advanced Solid Mechanics</t>
  </si>
  <si>
    <t>ME 593</t>
  </si>
  <si>
    <t>Advanced Heat Treatment of Metals</t>
  </si>
  <si>
    <r>
      <t xml:space="preserve">                  </t>
    </r>
    <r>
      <rPr>
        <b/>
        <sz val="14"/>
        <rFont val="Arial"/>
        <family val="2"/>
      </rPr>
      <t>Dean, Academic</t>
    </r>
  </si>
  <si>
    <t>2ND SEM M. TECH MECHANICAL TABULATION SHEET- APRIL - MAY 2015</t>
  </si>
  <si>
    <t xml:space="preserve">Computer Integrated Manufacturing </t>
  </si>
  <si>
    <t>ME 575 (El-II)</t>
  </si>
  <si>
    <t>Innovation &amp; Product Design</t>
  </si>
  <si>
    <t>Dean, Academic</t>
  </si>
  <si>
    <t>14-22-301</t>
  </si>
  <si>
    <t>14-22-302</t>
  </si>
  <si>
    <t>14-22-304</t>
  </si>
  <si>
    <t>14-22-307</t>
  </si>
  <si>
    <t>14-22-308</t>
  </si>
  <si>
    <t>14-22-309</t>
  </si>
  <si>
    <t>Power Plants- Design &amp; Maintenance</t>
  </si>
  <si>
    <t>14-22-101</t>
  </si>
  <si>
    <t>14-22-102</t>
  </si>
  <si>
    <t>14-22-103</t>
  </si>
  <si>
    <t>14-22-105</t>
  </si>
  <si>
    <t>14-22-106</t>
  </si>
  <si>
    <t>14-22-107</t>
  </si>
  <si>
    <t>14-22-108</t>
  </si>
  <si>
    <t>14-22-109</t>
  </si>
  <si>
    <t>14-22-110</t>
  </si>
  <si>
    <t>14-22-111</t>
  </si>
  <si>
    <t>14-22-112</t>
  </si>
  <si>
    <t>14-22-113</t>
  </si>
  <si>
    <t>14-22-114</t>
  </si>
  <si>
    <t>14-22-115</t>
  </si>
  <si>
    <t>14-22-116</t>
  </si>
  <si>
    <t>14-22-117</t>
  </si>
  <si>
    <t>14-22-118</t>
  </si>
  <si>
    <t>14-22-119</t>
  </si>
  <si>
    <t>14-22-120</t>
  </si>
  <si>
    <t>14-22-121</t>
  </si>
  <si>
    <t>14-22-122</t>
  </si>
  <si>
    <t>Asstt. Registrar,Acad</t>
  </si>
  <si>
    <t>BB</t>
  </si>
  <si>
    <t>AA</t>
  </si>
  <si>
    <t>BC</t>
  </si>
  <si>
    <t>AB</t>
  </si>
  <si>
    <t>CC</t>
  </si>
  <si>
    <t>CD</t>
  </si>
  <si>
    <t>ME 517/518 (EL-III)</t>
  </si>
  <si>
    <t>Principles of Combustion/CADTS</t>
  </si>
  <si>
    <r>
      <t xml:space="preserve">1. ME-510- Modern Trends in Refrigeration &amp; Air Conditioning , 2. ME-512- Numerical Methods in Fluid Flow &amp; Heat Transfer 3. </t>
    </r>
    <r>
      <rPr>
        <sz val="11"/>
        <rFont val="Arial"/>
        <family val="2"/>
      </rPr>
      <t>ME-518- Computer Aided Design of Thermal</t>
    </r>
    <r>
      <rPr>
        <b/>
        <sz val="11"/>
        <rFont val="Arial"/>
        <family val="2"/>
      </rPr>
      <t xml:space="preserve">System ( BOLD &amp; ITALIC) </t>
    </r>
  </si>
  <si>
    <t>DD</t>
  </si>
  <si>
    <t xml:space="preserve"> ME 517- Principles of Combustion Elective-III) normal. ME 511- Non-Conventional Energy.</t>
  </si>
  <si>
    <t>14-22-402</t>
  </si>
  <si>
    <t>14-22-403</t>
  </si>
  <si>
    <t>14-22-404</t>
  </si>
  <si>
    <t>14-22-405</t>
  </si>
  <si>
    <t>14-22-406</t>
  </si>
  <si>
    <t>14-22-407</t>
  </si>
  <si>
    <t>14-22-408</t>
  </si>
  <si>
    <t>14-22-409</t>
  </si>
  <si>
    <t>14-22-410</t>
  </si>
  <si>
    <r>
      <t>NATIONAL INSTITUTE OF TECHNOLOGY SILCHAR  (</t>
    </r>
    <r>
      <rPr>
        <sz val="18"/>
        <rFont val="Times New Roman"/>
        <family val="1"/>
      </rPr>
      <t>REVISED</t>
    </r>
    <r>
      <rPr>
        <b/>
        <sz val="14"/>
        <rFont val="Times New Roman"/>
        <family val="1"/>
      </rPr>
      <t>)</t>
    </r>
  </si>
  <si>
    <t>ME-603</t>
  </si>
  <si>
    <t>3RD</t>
  </si>
  <si>
    <t>SPI / 3RD</t>
  </si>
  <si>
    <t>2ND SEM</t>
  </si>
  <si>
    <t>1ST SEM</t>
  </si>
  <si>
    <t>Regn</t>
  </si>
  <si>
    <t>A</t>
  </si>
  <si>
    <t>Spi</t>
  </si>
  <si>
    <t>Project ( Part-I)</t>
  </si>
  <si>
    <t>33+33+12=78</t>
  </si>
  <si>
    <t>THERMAL ENGINEERING</t>
  </si>
  <si>
    <t>ME-601</t>
  </si>
  <si>
    <t xml:space="preserve">        Asstt. Registrar, Acad                      Registrar                                    Dean, Academic</t>
  </si>
  <si>
    <t>34+34+10=78</t>
  </si>
  <si>
    <t xml:space="preserve">        Asstt. Registrar, Acad                      Registrar                            Dean, Academic</t>
  </si>
  <si>
    <t>ME-605</t>
  </si>
  <si>
    <t>34+32+12=78</t>
  </si>
  <si>
    <t>MATERIALS &amp; MANUFACTURING TECHNOLOGY</t>
  </si>
  <si>
    <t>Project (Part-I)</t>
  </si>
  <si>
    <t>ME-607</t>
  </si>
  <si>
    <t>32+34+12=78</t>
  </si>
  <si>
    <t>P</t>
  </si>
  <si>
    <t xml:space="preserve">        Asstt. Registrar,Acad                                      Registrar                                               Dean, Academic</t>
  </si>
  <si>
    <t xml:space="preserve"> 3RD SEM M. TECH MECHANICAL TABULATION SHEET- NOVEMBER-DECEMBER 2018</t>
  </si>
  <si>
    <t>17-22-401</t>
  </si>
  <si>
    <t>17-22-402</t>
  </si>
  <si>
    <t>17-22-403</t>
  </si>
  <si>
    <t>17-22-404</t>
  </si>
  <si>
    <t>17-22-405</t>
  </si>
  <si>
    <t>17-22-406</t>
  </si>
  <si>
    <t>17-22-407</t>
  </si>
  <si>
    <t>17-22-101</t>
  </si>
  <si>
    <t>17-22-102</t>
  </si>
  <si>
    <t>17-22-103</t>
  </si>
  <si>
    <t>17-22-105</t>
  </si>
  <si>
    <t>17-22-108</t>
  </si>
  <si>
    <t>17-22-109</t>
  </si>
  <si>
    <t>17-22-110</t>
  </si>
  <si>
    <t>17-22-112</t>
  </si>
  <si>
    <t>17-22-113</t>
  </si>
  <si>
    <t>17-22-114</t>
  </si>
  <si>
    <t>17-22-115</t>
  </si>
  <si>
    <t>17-22-116</t>
  </si>
  <si>
    <t>17-22-117</t>
  </si>
  <si>
    <t>17-22-303</t>
  </si>
  <si>
    <t>17-22-301</t>
  </si>
  <si>
    <t>17-22-302</t>
  </si>
  <si>
    <t>17-22-304</t>
  </si>
  <si>
    <t>17-22-306</t>
  </si>
  <si>
    <t>17-22-307</t>
  </si>
  <si>
    <t>17-22-201</t>
  </si>
  <si>
    <t>17-22-203</t>
  </si>
  <si>
    <t>17-22-205</t>
  </si>
  <si>
    <t>17-22-206</t>
  </si>
  <si>
    <t>17-22-208</t>
  </si>
  <si>
    <t>17-22-209</t>
  </si>
  <si>
    <t>17-22-211</t>
  </si>
  <si>
    <t>17-22-212</t>
  </si>
  <si>
    <t>17-22-213</t>
  </si>
  <si>
    <t>17-22-214</t>
  </si>
  <si>
    <t>17-22-215</t>
  </si>
  <si>
    <t>17-22-216</t>
  </si>
  <si>
    <t>17-22-219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</si>
</sst>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4"/>
      <name val="Verdana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6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b/>
      <sz val="18"/>
      <name val="Times New Roman"/>
      <family val="1"/>
    </font>
    <font>
      <sz val="18"/>
      <name val="Arial"/>
      <family val="2"/>
    </font>
    <font>
      <sz val="16"/>
      <name val="Verdana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i/>
      <sz val="16"/>
      <name val="Times New Roman"/>
      <family val="1"/>
    </font>
    <font>
      <b/>
      <sz val="18"/>
      <color rgb="FF00B050"/>
      <name val="Times New Roman"/>
      <family val="1"/>
    </font>
    <font>
      <b/>
      <sz val="20"/>
      <color rgb="FF00B050"/>
      <name val="Times New Roman"/>
      <family val="1"/>
    </font>
    <font>
      <b/>
      <sz val="20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Stencil"/>
      <family val="5"/>
    </font>
    <font>
      <b/>
      <sz val="20"/>
      <name val="Stencil"/>
      <family val="5"/>
    </font>
    <font>
      <b/>
      <sz val="14"/>
      <name val="Microsoft YaHei UI"/>
      <family val="2"/>
    </font>
    <font>
      <b/>
      <sz val="20"/>
      <name val="Microsoft YaHei UI"/>
      <family val="2"/>
    </font>
    <font>
      <b/>
      <sz val="14"/>
      <name val="Rockwell Extra Bold"/>
      <family val="1"/>
    </font>
    <font>
      <b/>
      <sz val="20"/>
      <name val="Rockwell Extra Bol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0" fontId="16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14" fillId="0" borderId="0" xfId="0" applyFont="1" applyFill="1" applyAlignment="1">
      <alignment vertical="top" wrapText="1"/>
    </xf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5" fillId="0" borderId="0" xfId="0" applyFont="1" applyFill="1" applyAlignment="1">
      <alignment vertical="top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2" fontId="27" fillId="0" borderId="1" xfId="1" applyNumberFormat="1" applyFont="1" applyBorder="1" applyAlignment="1">
      <alignment horizont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12" fillId="0" borderId="0" xfId="1" applyFont="1" applyFill="1" applyAlignment="1">
      <alignment horizontal="center"/>
    </xf>
    <xf numFmtId="0" fontId="1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31" fillId="0" borderId="0" xfId="0" applyFont="1" applyFill="1" applyBorder="1" applyAlignment="1">
      <alignment wrapText="1"/>
    </xf>
    <xf numFmtId="0" fontId="19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9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5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23" fillId="0" borderId="1" xfId="0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7" fillId="0" borderId="0" xfId="0" applyFont="1" applyAlignment="1">
      <alignment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/>
    <xf numFmtId="0" fontId="1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left" wrapText="1"/>
    </xf>
    <xf numFmtId="0" fontId="21" fillId="0" borderId="7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4" fillId="0" borderId="0" xfId="1" applyFont="1" applyFill="1" applyAlignment="1">
      <alignment horizontal="left"/>
    </xf>
    <xf numFmtId="0" fontId="12" fillId="0" borderId="0" xfId="1" applyFont="1" applyFill="1" applyAlignment="1">
      <alignment horizontal="center"/>
    </xf>
    <xf numFmtId="0" fontId="31" fillId="0" borderId="10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32" fillId="0" borderId="9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36" fillId="0" borderId="8" xfId="0" applyFont="1" applyFill="1" applyBorder="1" applyAlignment="1">
      <alignment horizontal="center" vertical="top" wrapText="1"/>
    </xf>
    <xf numFmtId="0" fontId="37" fillId="0" borderId="9" xfId="0" applyFont="1" applyFill="1" applyBorder="1" applyAlignment="1">
      <alignment horizontal="center" vertical="top" wrapText="1"/>
    </xf>
    <xf numFmtId="0" fontId="34" fillId="0" borderId="8" xfId="0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1" applyFont="1" applyFill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1" applyFont="1" applyFill="1" applyAlignment="1"/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5" fillId="0" borderId="0" xfId="1" applyFont="1" applyAlignment="1">
      <alignment horizontal="center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1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4"/>
  <sheetViews>
    <sheetView view="pageBreakPreview" zoomScaleNormal="75" zoomScaleSheetLayoutView="10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M5" sqref="M5:N5"/>
    </sheetView>
  </sheetViews>
  <sheetFormatPr defaultColWidth="9.140625" defaultRowHeight="12.75" x14ac:dyDescent="0.2"/>
  <cols>
    <col min="1" max="1" width="8.42578125" style="3" customWidth="1"/>
    <col min="2" max="2" width="19.7109375" style="3" customWidth="1"/>
    <col min="3" max="6" width="11.28515625" style="3" customWidth="1"/>
    <col min="7" max="7" width="13" style="3" customWidth="1"/>
    <col min="8" max="8" width="11.28515625" style="3" customWidth="1"/>
    <col min="9" max="9" width="12.7109375" style="3" customWidth="1"/>
    <col min="10" max="10" width="11.7109375" style="3" customWidth="1"/>
    <col min="11" max="11" width="12.140625" style="3" customWidth="1"/>
    <col min="12" max="12" width="11.28515625" style="3" customWidth="1"/>
    <col min="13" max="13" width="13.140625" style="3" customWidth="1"/>
    <col min="14" max="14" width="14.42578125" style="3" customWidth="1"/>
    <col min="15" max="15" width="9.5703125" style="3" customWidth="1"/>
    <col min="16" max="16" width="9.42578125" style="3" customWidth="1"/>
    <col min="17" max="17" width="11.28515625" style="3" customWidth="1"/>
    <col min="18" max="18" width="8.5703125" style="3" customWidth="1"/>
    <col min="19" max="19" width="9.85546875" style="3" customWidth="1"/>
    <col min="20" max="20" width="10.42578125" style="3" customWidth="1"/>
    <col min="21" max="21" width="10.28515625" style="3" customWidth="1"/>
    <col min="22" max="16384" width="9.140625" style="3"/>
  </cols>
  <sheetData>
    <row r="1" spans="1:21" ht="15.6" customHeight="1" x14ac:dyDescent="0.2">
      <c r="A1" s="91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15.6" customHeight="1" x14ac:dyDescent="0.2">
      <c r="A2" s="91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7.45" customHeight="1" x14ac:dyDescent="0.2">
      <c r="A3" s="93" t="s">
        <v>15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ht="24.75" customHeight="1" x14ac:dyDescent="0.2">
      <c r="A4" s="95" t="s">
        <v>1</v>
      </c>
      <c r="B4" s="95" t="s">
        <v>19</v>
      </c>
      <c r="C4" s="95" t="s">
        <v>22</v>
      </c>
      <c r="D4" s="95"/>
      <c r="E4" s="95" t="s">
        <v>23</v>
      </c>
      <c r="F4" s="95"/>
      <c r="G4" s="95" t="s">
        <v>24</v>
      </c>
      <c r="H4" s="95"/>
      <c r="I4" s="95" t="s">
        <v>25</v>
      </c>
      <c r="J4" s="95"/>
      <c r="K4" s="95" t="s">
        <v>26</v>
      </c>
      <c r="L4" s="95"/>
      <c r="M4" s="105" t="s">
        <v>110</v>
      </c>
      <c r="N4" s="105"/>
      <c r="O4" s="95" t="s">
        <v>17</v>
      </c>
      <c r="P4" s="95" t="s">
        <v>4</v>
      </c>
      <c r="Q4" s="95" t="s">
        <v>31</v>
      </c>
      <c r="R4" s="96" t="s">
        <v>32</v>
      </c>
      <c r="S4" s="97"/>
      <c r="T4" s="31" t="s">
        <v>33</v>
      </c>
      <c r="U4" s="98" t="s">
        <v>34</v>
      </c>
    </row>
    <row r="5" spans="1:21" ht="35.450000000000003" customHeight="1" x14ac:dyDescent="0.2">
      <c r="A5" s="95"/>
      <c r="B5" s="95"/>
      <c r="C5" s="117" t="s">
        <v>27</v>
      </c>
      <c r="D5" s="117"/>
      <c r="E5" s="117" t="s">
        <v>28</v>
      </c>
      <c r="F5" s="117"/>
      <c r="G5" s="117" t="s">
        <v>29</v>
      </c>
      <c r="H5" s="117"/>
      <c r="I5" s="117" t="s">
        <v>30</v>
      </c>
      <c r="J5" s="117"/>
      <c r="K5" s="118" t="s">
        <v>81</v>
      </c>
      <c r="L5" s="118"/>
      <c r="M5" s="107" t="s">
        <v>111</v>
      </c>
      <c r="N5" s="108"/>
      <c r="O5" s="95"/>
      <c r="P5" s="106"/>
      <c r="Q5" s="95"/>
      <c r="R5" s="101" t="s">
        <v>17</v>
      </c>
      <c r="S5" s="103" t="s">
        <v>4</v>
      </c>
      <c r="T5" s="63" t="s">
        <v>35</v>
      </c>
      <c r="U5" s="99"/>
    </row>
    <row r="6" spans="1:21" ht="21.6" customHeight="1" x14ac:dyDescent="0.2">
      <c r="A6" s="95"/>
      <c r="B6" s="95"/>
      <c r="C6" s="4" t="s">
        <v>5</v>
      </c>
      <c r="D6" s="4">
        <v>6</v>
      </c>
      <c r="E6" s="4" t="s">
        <v>5</v>
      </c>
      <c r="F6" s="4">
        <v>6</v>
      </c>
      <c r="G6" s="4" t="s">
        <v>5</v>
      </c>
      <c r="H6" s="4">
        <v>6</v>
      </c>
      <c r="I6" s="4" t="s">
        <v>5</v>
      </c>
      <c r="J6" s="4">
        <v>3</v>
      </c>
      <c r="K6" s="4" t="s">
        <v>5</v>
      </c>
      <c r="L6" s="4">
        <v>6</v>
      </c>
      <c r="M6" s="4" t="s">
        <v>5</v>
      </c>
      <c r="N6" s="4">
        <v>6</v>
      </c>
      <c r="O6" s="95"/>
      <c r="P6" s="106"/>
      <c r="Q6" s="95"/>
      <c r="R6" s="102"/>
      <c r="S6" s="104"/>
      <c r="T6" s="32" t="s">
        <v>36</v>
      </c>
      <c r="U6" s="100"/>
    </row>
    <row r="7" spans="1:21" ht="24" customHeight="1" x14ac:dyDescent="0.3">
      <c r="A7" s="2">
        <v>1</v>
      </c>
      <c r="B7" s="19" t="s">
        <v>82</v>
      </c>
      <c r="C7" s="20" t="s">
        <v>113</v>
      </c>
      <c r="D7" s="20">
        <f t="shared" ref="D7:D25" si="0">IF(C7="AA",10, IF(C7="AB",9, IF(C7="BB",8, IF(C7="BC",7,IF(C7="CC",6, IF(C7="CD",5, IF(C7="DD",4,IF(C7="F",0))))))))</f>
        <v>4</v>
      </c>
      <c r="E7" s="20" t="s">
        <v>104</v>
      </c>
      <c r="F7" s="20">
        <f t="shared" ref="F7:F25" si="1">IF(E7="AA",10, IF(E7="AB",9, IF(E7="BB",8, IF(E7="BC",7,IF(E7="CC",6, IF(E7="CD",5, IF(E7="DD",4,IF(E7="F",0))))))))</f>
        <v>8</v>
      </c>
      <c r="G7" s="20" t="s">
        <v>109</v>
      </c>
      <c r="H7" s="20">
        <f t="shared" ref="H7:H25" si="2">IF(G7="AA",10, IF(G7="AB",9, IF(G7="BB",8, IF(G7="BC",7,IF(G7="CC",6, IF(G7="CD",5, IF(G7="DD",4,IF(G7="F",0))))))))</f>
        <v>5</v>
      </c>
      <c r="I7" s="56" t="s">
        <v>106</v>
      </c>
      <c r="J7" s="20">
        <f t="shared" ref="J7:J25" si="3">IF(I7="AA",10, IF(I7="AB",9, IF(I7="BB",8, IF(I7="BC",7,IF(I7="CC",6, IF(I7="CD",5, IF(I7="DD",4,IF(I7="F",0))))))))</f>
        <v>7</v>
      </c>
      <c r="K7" s="20" t="s">
        <v>108</v>
      </c>
      <c r="L7" s="20">
        <f t="shared" ref="L7:L25" si="4">IF(K7="AA",10, IF(K7="AB",9, IF(K7="BB",8, IF(K7="BC",7,IF(K7="CC",6, IF(K7="CD",5, IF(K7="DD",4,IF(K7="F",0))))))))</f>
        <v>6</v>
      </c>
      <c r="M7" s="20" t="s">
        <v>104</v>
      </c>
      <c r="N7" s="20">
        <f t="shared" ref="N7:N25" si="5">IF(M7="AA",10, IF(M7="AB",9, IF(M7="BB",8, IF(M7="BC",7,IF(M7="CC",6, IF(M7="CD",5, IF(M7="DD",4,IF(M7="F",0))))))))</f>
        <v>8</v>
      </c>
      <c r="O7" s="2">
        <v>33</v>
      </c>
      <c r="P7" s="2">
        <f>(D7*6+F7*6+H7*6+J7*3+L7*6+N7*6)</f>
        <v>207</v>
      </c>
      <c r="Q7" s="5">
        <f>P7/O7</f>
        <v>6.2727272727272725</v>
      </c>
      <c r="R7" s="33">
        <v>33</v>
      </c>
      <c r="S7" s="33">
        <v>213</v>
      </c>
      <c r="T7" s="34">
        <f>(P7+S7)/(O7+R7)</f>
        <v>6.3636363636363633</v>
      </c>
      <c r="U7" s="35" t="str">
        <f>IF(T7&lt;6,"***", IF(T7&gt;=6,"-"))</f>
        <v>-</v>
      </c>
    </row>
    <row r="8" spans="1:21" ht="26.25" customHeight="1" x14ac:dyDescent="0.3">
      <c r="A8" s="2">
        <v>2</v>
      </c>
      <c r="B8" s="19" t="s">
        <v>83</v>
      </c>
      <c r="C8" s="20" t="s">
        <v>105</v>
      </c>
      <c r="D8" s="20">
        <f t="shared" si="0"/>
        <v>10</v>
      </c>
      <c r="E8" s="20" t="s">
        <v>105</v>
      </c>
      <c r="F8" s="20">
        <f t="shared" si="1"/>
        <v>10</v>
      </c>
      <c r="G8" s="20" t="s">
        <v>107</v>
      </c>
      <c r="H8" s="20">
        <f t="shared" si="2"/>
        <v>9</v>
      </c>
      <c r="I8" s="56" t="s">
        <v>105</v>
      </c>
      <c r="J8" s="20">
        <f t="shared" si="3"/>
        <v>10</v>
      </c>
      <c r="K8" s="20" t="s">
        <v>105</v>
      </c>
      <c r="L8" s="20">
        <f t="shared" si="4"/>
        <v>10</v>
      </c>
      <c r="M8" s="62" t="s">
        <v>107</v>
      </c>
      <c r="N8" s="20">
        <f t="shared" si="5"/>
        <v>9</v>
      </c>
      <c r="O8" s="2">
        <v>33</v>
      </c>
      <c r="P8" s="2">
        <f t="shared" ref="P8:P27" si="6">(D8*6+F8*6+H8*6+J8*3+L8*6+N8*6)</f>
        <v>318</v>
      </c>
      <c r="Q8" s="5">
        <f t="shared" ref="Q8:Q27" si="7">P8/O8</f>
        <v>9.6363636363636367</v>
      </c>
      <c r="R8" s="33">
        <v>33</v>
      </c>
      <c r="S8" s="33">
        <v>309</v>
      </c>
      <c r="T8" s="34">
        <f t="shared" ref="T8:T27" si="8">(P8+S8)/(O8+R8)</f>
        <v>9.5</v>
      </c>
      <c r="U8" s="35" t="str">
        <f t="shared" ref="U8:U25" si="9">IF(T8&lt;6,"***", IF(T8&gt;=6,"-"))</f>
        <v>-</v>
      </c>
    </row>
    <row r="9" spans="1:21" ht="25.5" customHeight="1" x14ac:dyDescent="0.3">
      <c r="A9" s="1">
        <v>3</v>
      </c>
      <c r="B9" s="19" t="s">
        <v>84</v>
      </c>
      <c r="C9" s="21" t="s">
        <v>106</v>
      </c>
      <c r="D9" s="21">
        <f t="shared" si="0"/>
        <v>7</v>
      </c>
      <c r="E9" s="21" t="s">
        <v>104</v>
      </c>
      <c r="F9" s="21">
        <f t="shared" si="1"/>
        <v>8</v>
      </c>
      <c r="G9" s="21" t="s">
        <v>104</v>
      </c>
      <c r="H9" s="20">
        <f t="shared" si="2"/>
        <v>8</v>
      </c>
      <c r="I9" s="56" t="s">
        <v>106</v>
      </c>
      <c r="J9" s="20">
        <f t="shared" si="3"/>
        <v>7</v>
      </c>
      <c r="K9" s="20" t="s">
        <v>106</v>
      </c>
      <c r="L9" s="20">
        <f t="shared" si="4"/>
        <v>7</v>
      </c>
      <c r="M9" s="62" t="s">
        <v>107</v>
      </c>
      <c r="N9" s="20">
        <f t="shared" si="5"/>
        <v>9</v>
      </c>
      <c r="O9" s="2">
        <v>33</v>
      </c>
      <c r="P9" s="2">
        <f t="shared" si="6"/>
        <v>255</v>
      </c>
      <c r="Q9" s="5">
        <f t="shared" si="7"/>
        <v>7.7272727272727275</v>
      </c>
      <c r="R9" s="33">
        <v>33</v>
      </c>
      <c r="S9" s="33">
        <v>273</v>
      </c>
      <c r="T9" s="34">
        <f t="shared" si="8"/>
        <v>8</v>
      </c>
      <c r="U9" s="35" t="str">
        <f t="shared" si="9"/>
        <v>-</v>
      </c>
    </row>
    <row r="10" spans="1:21" ht="24" customHeight="1" x14ac:dyDescent="0.3">
      <c r="A10" s="1">
        <v>4</v>
      </c>
      <c r="B10" s="19" t="s">
        <v>85</v>
      </c>
      <c r="C10" s="21" t="s">
        <v>104</v>
      </c>
      <c r="D10" s="21">
        <f t="shared" si="0"/>
        <v>8</v>
      </c>
      <c r="E10" s="21" t="s">
        <v>105</v>
      </c>
      <c r="F10" s="21">
        <f t="shared" si="1"/>
        <v>10</v>
      </c>
      <c r="G10" s="21" t="s">
        <v>105</v>
      </c>
      <c r="H10" s="20">
        <f t="shared" si="2"/>
        <v>10</v>
      </c>
      <c r="I10" s="56" t="s">
        <v>105</v>
      </c>
      <c r="J10" s="20">
        <f t="shared" si="3"/>
        <v>10</v>
      </c>
      <c r="K10" s="20" t="s">
        <v>107</v>
      </c>
      <c r="L10" s="20">
        <f t="shared" si="4"/>
        <v>9</v>
      </c>
      <c r="M10" s="62" t="s">
        <v>107</v>
      </c>
      <c r="N10" s="20">
        <f t="shared" si="5"/>
        <v>9</v>
      </c>
      <c r="O10" s="2">
        <v>33</v>
      </c>
      <c r="P10" s="2">
        <f t="shared" si="6"/>
        <v>306</v>
      </c>
      <c r="Q10" s="5">
        <f t="shared" si="7"/>
        <v>9.2727272727272734</v>
      </c>
      <c r="R10" s="33">
        <v>33</v>
      </c>
      <c r="S10" s="33">
        <v>288</v>
      </c>
      <c r="T10" s="34">
        <f t="shared" si="8"/>
        <v>9</v>
      </c>
      <c r="U10" s="35" t="str">
        <f t="shared" si="9"/>
        <v>-</v>
      </c>
    </row>
    <row r="11" spans="1:21" ht="24" customHeight="1" x14ac:dyDescent="0.3">
      <c r="A11" s="1">
        <v>5</v>
      </c>
      <c r="B11" s="19" t="s">
        <v>86</v>
      </c>
      <c r="C11" s="21" t="s">
        <v>106</v>
      </c>
      <c r="D11" s="21">
        <f t="shared" si="0"/>
        <v>7</v>
      </c>
      <c r="E11" s="21" t="s">
        <v>106</v>
      </c>
      <c r="F11" s="21">
        <f t="shared" si="1"/>
        <v>7</v>
      </c>
      <c r="G11" s="21" t="s">
        <v>113</v>
      </c>
      <c r="H11" s="20">
        <f t="shared" si="2"/>
        <v>4</v>
      </c>
      <c r="I11" s="56" t="s">
        <v>106</v>
      </c>
      <c r="J11" s="20">
        <f t="shared" si="3"/>
        <v>7</v>
      </c>
      <c r="K11" s="20" t="s">
        <v>108</v>
      </c>
      <c r="L11" s="20">
        <f t="shared" si="4"/>
        <v>6</v>
      </c>
      <c r="M11" s="62" t="s">
        <v>107</v>
      </c>
      <c r="N11" s="20">
        <f t="shared" si="5"/>
        <v>9</v>
      </c>
      <c r="O11" s="2">
        <v>33</v>
      </c>
      <c r="P11" s="2">
        <f t="shared" si="6"/>
        <v>219</v>
      </c>
      <c r="Q11" s="5">
        <f t="shared" si="7"/>
        <v>6.6363636363636367</v>
      </c>
      <c r="R11" s="33">
        <v>33</v>
      </c>
      <c r="S11" s="33">
        <v>267</v>
      </c>
      <c r="T11" s="34">
        <f t="shared" si="8"/>
        <v>7.3636363636363633</v>
      </c>
      <c r="U11" s="35" t="str">
        <f t="shared" si="9"/>
        <v>-</v>
      </c>
    </row>
    <row r="12" spans="1:21" ht="24" customHeight="1" x14ac:dyDescent="0.3">
      <c r="A12" s="1">
        <v>6</v>
      </c>
      <c r="B12" s="19" t="s">
        <v>87</v>
      </c>
      <c r="C12" s="21" t="s">
        <v>108</v>
      </c>
      <c r="D12" s="21">
        <f t="shared" si="0"/>
        <v>6</v>
      </c>
      <c r="E12" s="21" t="s">
        <v>104</v>
      </c>
      <c r="F12" s="21">
        <f t="shared" si="1"/>
        <v>8</v>
      </c>
      <c r="G12" s="21" t="s">
        <v>104</v>
      </c>
      <c r="H12" s="20">
        <f t="shared" si="2"/>
        <v>8</v>
      </c>
      <c r="I12" s="56" t="s">
        <v>106</v>
      </c>
      <c r="J12" s="20">
        <f t="shared" si="3"/>
        <v>7</v>
      </c>
      <c r="K12" s="20" t="s">
        <v>106</v>
      </c>
      <c r="L12" s="20">
        <f t="shared" si="4"/>
        <v>7</v>
      </c>
      <c r="M12" s="20" t="s">
        <v>107</v>
      </c>
      <c r="N12" s="20">
        <f t="shared" si="5"/>
        <v>9</v>
      </c>
      <c r="O12" s="2">
        <v>33</v>
      </c>
      <c r="P12" s="2">
        <f t="shared" si="6"/>
        <v>249</v>
      </c>
      <c r="Q12" s="5">
        <f t="shared" si="7"/>
        <v>7.5454545454545459</v>
      </c>
      <c r="R12" s="33">
        <v>33</v>
      </c>
      <c r="S12" s="33">
        <v>243</v>
      </c>
      <c r="T12" s="34">
        <f t="shared" si="8"/>
        <v>7.4545454545454541</v>
      </c>
      <c r="U12" s="35" t="str">
        <f t="shared" si="9"/>
        <v>-</v>
      </c>
    </row>
    <row r="13" spans="1:21" ht="24" customHeight="1" x14ac:dyDescent="0.3">
      <c r="A13" s="1">
        <v>7</v>
      </c>
      <c r="B13" s="19" t="s">
        <v>88</v>
      </c>
      <c r="C13" s="21" t="s">
        <v>104</v>
      </c>
      <c r="D13" s="21">
        <f t="shared" si="0"/>
        <v>8</v>
      </c>
      <c r="E13" s="21" t="s">
        <v>105</v>
      </c>
      <c r="F13" s="21">
        <f t="shared" si="1"/>
        <v>10</v>
      </c>
      <c r="G13" s="21" t="s">
        <v>107</v>
      </c>
      <c r="H13" s="20">
        <f t="shared" si="2"/>
        <v>9</v>
      </c>
      <c r="I13" s="56" t="s">
        <v>107</v>
      </c>
      <c r="J13" s="20">
        <f t="shared" si="3"/>
        <v>9</v>
      </c>
      <c r="K13" s="20" t="s">
        <v>106</v>
      </c>
      <c r="L13" s="20">
        <f t="shared" si="4"/>
        <v>7</v>
      </c>
      <c r="M13" s="20" t="s">
        <v>107</v>
      </c>
      <c r="N13" s="20">
        <f t="shared" si="5"/>
        <v>9</v>
      </c>
      <c r="O13" s="2">
        <v>33</v>
      </c>
      <c r="P13" s="2">
        <f t="shared" si="6"/>
        <v>285</v>
      </c>
      <c r="Q13" s="5">
        <f t="shared" si="7"/>
        <v>8.6363636363636367</v>
      </c>
      <c r="R13" s="33">
        <v>33</v>
      </c>
      <c r="S13" s="33">
        <v>273</v>
      </c>
      <c r="T13" s="34">
        <f t="shared" si="8"/>
        <v>8.454545454545455</v>
      </c>
      <c r="U13" s="35" t="str">
        <f t="shared" si="9"/>
        <v>-</v>
      </c>
    </row>
    <row r="14" spans="1:21" ht="24" customHeight="1" x14ac:dyDescent="0.3">
      <c r="A14" s="1">
        <v>8</v>
      </c>
      <c r="B14" s="19" t="s">
        <v>89</v>
      </c>
      <c r="C14" s="21" t="s">
        <v>107</v>
      </c>
      <c r="D14" s="21">
        <f t="shared" si="0"/>
        <v>9</v>
      </c>
      <c r="E14" s="21" t="s">
        <v>104</v>
      </c>
      <c r="F14" s="21">
        <f t="shared" si="1"/>
        <v>8</v>
      </c>
      <c r="G14" s="21" t="s">
        <v>104</v>
      </c>
      <c r="H14" s="20">
        <f t="shared" si="2"/>
        <v>8</v>
      </c>
      <c r="I14" s="56" t="s">
        <v>104</v>
      </c>
      <c r="J14" s="20">
        <f t="shared" si="3"/>
        <v>8</v>
      </c>
      <c r="K14" s="20" t="s">
        <v>108</v>
      </c>
      <c r="L14" s="20">
        <f t="shared" si="4"/>
        <v>6</v>
      </c>
      <c r="M14" s="20" t="s">
        <v>107</v>
      </c>
      <c r="N14" s="20">
        <f t="shared" si="5"/>
        <v>9</v>
      </c>
      <c r="O14" s="2">
        <v>33</v>
      </c>
      <c r="P14" s="2">
        <f t="shared" si="6"/>
        <v>264</v>
      </c>
      <c r="Q14" s="5">
        <f t="shared" si="7"/>
        <v>8</v>
      </c>
      <c r="R14" s="33">
        <v>33</v>
      </c>
      <c r="S14" s="33">
        <v>303</v>
      </c>
      <c r="T14" s="34">
        <f t="shared" si="8"/>
        <v>8.5909090909090917</v>
      </c>
      <c r="U14" s="35" t="str">
        <f t="shared" si="9"/>
        <v>-</v>
      </c>
    </row>
    <row r="15" spans="1:21" ht="23.25" customHeight="1" x14ac:dyDescent="0.3">
      <c r="A15" s="1">
        <v>9</v>
      </c>
      <c r="B15" s="19" t="s">
        <v>90</v>
      </c>
      <c r="C15" s="21" t="s">
        <v>107</v>
      </c>
      <c r="D15" s="21">
        <f t="shared" si="0"/>
        <v>9</v>
      </c>
      <c r="E15" s="21" t="s">
        <v>105</v>
      </c>
      <c r="F15" s="21">
        <f t="shared" si="1"/>
        <v>10</v>
      </c>
      <c r="G15" s="21" t="s">
        <v>107</v>
      </c>
      <c r="H15" s="20">
        <f t="shared" si="2"/>
        <v>9</v>
      </c>
      <c r="I15" s="56" t="s">
        <v>107</v>
      </c>
      <c r="J15" s="20">
        <f t="shared" si="3"/>
        <v>9</v>
      </c>
      <c r="K15" s="20" t="s">
        <v>107</v>
      </c>
      <c r="L15" s="20">
        <f t="shared" si="4"/>
        <v>9</v>
      </c>
      <c r="M15" s="20" t="s">
        <v>105</v>
      </c>
      <c r="N15" s="20">
        <f t="shared" si="5"/>
        <v>10</v>
      </c>
      <c r="O15" s="2">
        <v>33</v>
      </c>
      <c r="P15" s="2">
        <f t="shared" si="6"/>
        <v>309</v>
      </c>
      <c r="Q15" s="5">
        <f t="shared" si="7"/>
        <v>9.3636363636363633</v>
      </c>
      <c r="R15" s="33">
        <v>33</v>
      </c>
      <c r="S15" s="33">
        <v>321</v>
      </c>
      <c r="T15" s="34">
        <f t="shared" si="8"/>
        <v>9.545454545454545</v>
      </c>
      <c r="U15" s="35" t="str">
        <f t="shared" si="9"/>
        <v>-</v>
      </c>
    </row>
    <row r="16" spans="1:21" ht="24" customHeight="1" x14ac:dyDescent="0.3">
      <c r="A16" s="1">
        <v>10</v>
      </c>
      <c r="B16" s="19" t="s">
        <v>91</v>
      </c>
      <c r="C16" s="21" t="s">
        <v>107</v>
      </c>
      <c r="D16" s="21">
        <f t="shared" si="0"/>
        <v>9</v>
      </c>
      <c r="E16" s="21" t="s">
        <v>107</v>
      </c>
      <c r="F16" s="21">
        <f t="shared" si="1"/>
        <v>9</v>
      </c>
      <c r="G16" s="21" t="s">
        <v>107</v>
      </c>
      <c r="H16" s="20">
        <f t="shared" si="2"/>
        <v>9</v>
      </c>
      <c r="I16" s="56" t="s">
        <v>104</v>
      </c>
      <c r="J16" s="20">
        <f t="shared" si="3"/>
        <v>8</v>
      </c>
      <c r="K16" s="20" t="s">
        <v>104</v>
      </c>
      <c r="L16" s="20">
        <f t="shared" si="4"/>
        <v>8</v>
      </c>
      <c r="M16" s="62" t="s">
        <v>105</v>
      </c>
      <c r="N16" s="20">
        <f t="shared" si="5"/>
        <v>10</v>
      </c>
      <c r="O16" s="2">
        <v>33</v>
      </c>
      <c r="P16" s="2">
        <f t="shared" si="6"/>
        <v>294</v>
      </c>
      <c r="Q16" s="5">
        <f t="shared" si="7"/>
        <v>8.9090909090909083</v>
      </c>
      <c r="R16" s="33">
        <v>33</v>
      </c>
      <c r="S16" s="33">
        <v>321</v>
      </c>
      <c r="T16" s="34">
        <f t="shared" si="8"/>
        <v>9.3181818181818183</v>
      </c>
      <c r="U16" s="35" t="str">
        <f t="shared" si="9"/>
        <v>-</v>
      </c>
    </row>
    <row r="17" spans="1:21" ht="24" customHeight="1" x14ac:dyDescent="0.3">
      <c r="A17" s="1">
        <v>11</v>
      </c>
      <c r="B17" s="19" t="s">
        <v>92</v>
      </c>
      <c r="C17" s="21" t="s">
        <v>104</v>
      </c>
      <c r="D17" s="21">
        <f t="shared" si="0"/>
        <v>8</v>
      </c>
      <c r="E17" s="21" t="s">
        <v>105</v>
      </c>
      <c r="F17" s="21">
        <f t="shared" si="1"/>
        <v>10</v>
      </c>
      <c r="G17" s="21" t="s">
        <v>105</v>
      </c>
      <c r="H17" s="20">
        <f t="shared" si="2"/>
        <v>10</v>
      </c>
      <c r="I17" s="56" t="s">
        <v>105</v>
      </c>
      <c r="J17" s="20">
        <f t="shared" si="3"/>
        <v>10</v>
      </c>
      <c r="K17" s="20" t="s">
        <v>104</v>
      </c>
      <c r="L17" s="20">
        <f t="shared" si="4"/>
        <v>8</v>
      </c>
      <c r="M17" s="62" t="s">
        <v>105</v>
      </c>
      <c r="N17" s="20">
        <f t="shared" si="5"/>
        <v>10</v>
      </c>
      <c r="O17" s="2">
        <v>33</v>
      </c>
      <c r="P17" s="2">
        <f t="shared" si="6"/>
        <v>306</v>
      </c>
      <c r="Q17" s="5">
        <f t="shared" si="7"/>
        <v>9.2727272727272734</v>
      </c>
      <c r="R17" s="33">
        <v>33</v>
      </c>
      <c r="S17" s="33">
        <v>297</v>
      </c>
      <c r="T17" s="34">
        <f t="shared" si="8"/>
        <v>9.1363636363636367</v>
      </c>
      <c r="U17" s="35" t="str">
        <f t="shared" si="9"/>
        <v>-</v>
      </c>
    </row>
    <row r="18" spans="1:21" ht="24" customHeight="1" x14ac:dyDescent="0.3">
      <c r="A18" s="1">
        <v>12</v>
      </c>
      <c r="B18" s="19" t="s">
        <v>93</v>
      </c>
      <c r="C18" s="21" t="s">
        <v>106</v>
      </c>
      <c r="D18" s="21">
        <f t="shared" si="0"/>
        <v>7</v>
      </c>
      <c r="E18" s="21" t="s">
        <v>107</v>
      </c>
      <c r="F18" s="21">
        <f t="shared" si="1"/>
        <v>9</v>
      </c>
      <c r="G18" s="21" t="s">
        <v>104</v>
      </c>
      <c r="H18" s="20">
        <f t="shared" si="2"/>
        <v>8</v>
      </c>
      <c r="I18" s="56" t="s">
        <v>104</v>
      </c>
      <c r="J18" s="20">
        <f t="shared" si="3"/>
        <v>8</v>
      </c>
      <c r="K18" s="20" t="s">
        <v>104</v>
      </c>
      <c r="L18" s="20">
        <f t="shared" si="4"/>
        <v>8</v>
      </c>
      <c r="M18" s="20" t="s">
        <v>105</v>
      </c>
      <c r="N18" s="20">
        <f t="shared" si="5"/>
        <v>10</v>
      </c>
      <c r="O18" s="2">
        <v>33</v>
      </c>
      <c r="P18" s="2">
        <f t="shared" si="6"/>
        <v>276</v>
      </c>
      <c r="Q18" s="5">
        <f t="shared" si="7"/>
        <v>8.3636363636363633</v>
      </c>
      <c r="R18" s="33">
        <v>33</v>
      </c>
      <c r="S18" s="33">
        <v>285</v>
      </c>
      <c r="T18" s="34">
        <f t="shared" si="8"/>
        <v>8.5</v>
      </c>
      <c r="U18" s="35" t="str">
        <f t="shared" si="9"/>
        <v>-</v>
      </c>
    </row>
    <row r="19" spans="1:21" ht="24" customHeight="1" x14ac:dyDescent="0.3">
      <c r="A19" s="1">
        <v>13</v>
      </c>
      <c r="B19" s="19" t="s">
        <v>94</v>
      </c>
      <c r="C19" s="21" t="s">
        <v>104</v>
      </c>
      <c r="D19" s="21">
        <f t="shared" si="0"/>
        <v>8</v>
      </c>
      <c r="E19" s="21" t="s">
        <v>104</v>
      </c>
      <c r="F19" s="21">
        <f t="shared" si="1"/>
        <v>8</v>
      </c>
      <c r="G19" s="21" t="s">
        <v>107</v>
      </c>
      <c r="H19" s="20">
        <f t="shared" si="2"/>
        <v>9</v>
      </c>
      <c r="I19" s="56" t="s">
        <v>104</v>
      </c>
      <c r="J19" s="20">
        <f t="shared" si="3"/>
        <v>8</v>
      </c>
      <c r="K19" s="20" t="s">
        <v>105</v>
      </c>
      <c r="L19" s="20">
        <f t="shared" si="4"/>
        <v>10</v>
      </c>
      <c r="M19" s="20" t="s">
        <v>105</v>
      </c>
      <c r="N19" s="20">
        <f t="shared" si="5"/>
        <v>10</v>
      </c>
      <c r="O19" s="2">
        <v>33</v>
      </c>
      <c r="P19" s="2">
        <f t="shared" si="6"/>
        <v>294</v>
      </c>
      <c r="Q19" s="5">
        <f t="shared" si="7"/>
        <v>8.9090909090909083</v>
      </c>
      <c r="R19" s="33">
        <v>33</v>
      </c>
      <c r="S19" s="33">
        <v>291</v>
      </c>
      <c r="T19" s="34">
        <f t="shared" si="8"/>
        <v>8.8636363636363633</v>
      </c>
      <c r="U19" s="35" t="str">
        <f t="shared" si="9"/>
        <v>-</v>
      </c>
    </row>
    <row r="20" spans="1:21" ht="24" customHeight="1" x14ac:dyDescent="0.3">
      <c r="A20" s="1">
        <v>14</v>
      </c>
      <c r="B20" s="19" t="s">
        <v>95</v>
      </c>
      <c r="C20" s="21" t="s">
        <v>107</v>
      </c>
      <c r="D20" s="21">
        <f t="shared" si="0"/>
        <v>9</v>
      </c>
      <c r="E20" s="21" t="s">
        <v>105</v>
      </c>
      <c r="F20" s="21">
        <f t="shared" si="1"/>
        <v>10</v>
      </c>
      <c r="G20" s="21" t="s">
        <v>105</v>
      </c>
      <c r="H20" s="20">
        <f t="shared" si="2"/>
        <v>10</v>
      </c>
      <c r="I20" s="56" t="s">
        <v>105</v>
      </c>
      <c r="J20" s="20">
        <f t="shared" si="3"/>
        <v>10</v>
      </c>
      <c r="K20" s="20" t="s">
        <v>107</v>
      </c>
      <c r="L20" s="20">
        <f t="shared" si="4"/>
        <v>9</v>
      </c>
      <c r="M20" s="62" t="s">
        <v>105</v>
      </c>
      <c r="N20" s="20">
        <f t="shared" si="5"/>
        <v>10</v>
      </c>
      <c r="O20" s="2">
        <v>33</v>
      </c>
      <c r="P20" s="2">
        <f t="shared" si="6"/>
        <v>318</v>
      </c>
      <c r="Q20" s="5">
        <f t="shared" si="7"/>
        <v>9.6363636363636367</v>
      </c>
      <c r="R20" s="33">
        <v>33</v>
      </c>
      <c r="S20" s="33">
        <v>327</v>
      </c>
      <c r="T20" s="64">
        <f t="shared" si="8"/>
        <v>9.7727272727272734</v>
      </c>
      <c r="U20" s="35" t="str">
        <f t="shared" si="9"/>
        <v>-</v>
      </c>
    </row>
    <row r="21" spans="1:21" ht="24" customHeight="1" x14ac:dyDescent="0.3">
      <c r="A21" s="1">
        <v>15</v>
      </c>
      <c r="B21" s="19" t="s">
        <v>96</v>
      </c>
      <c r="C21" s="21" t="s">
        <v>106</v>
      </c>
      <c r="D21" s="21">
        <f t="shared" si="0"/>
        <v>7</v>
      </c>
      <c r="E21" s="21" t="s">
        <v>105</v>
      </c>
      <c r="F21" s="21">
        <f t="shared" si="1"/>
        <v>10</v>
      </c>
      <c r="G21" s="21" t="s">
        <v>107</v>
      </c>
      <c r="H21" s="20">
        <f t="shared" si="2"/>
        <v>9</v>
      </c>
      <c r="I21" s="56" t="s">
        <v>104</v>
      </c>
      <c r="J21" s="20">
        <f t="shared" si="3"/>
        <v>8</v>
      </c>
      <c r="K21" s="20" t="s">
        <v>106</v>
      </c>
      <c r="L21" s="20">
        <f t="shared" si="4"/>
        <v>7</v>
      </c>
      <c r="M21" s="62" t="s">
        <v>107</v>
      </c>
      <c r="N21" s="20">
        <f t="shared" si="5"/>
        <v>9</v>
      </c>
      <c r="O21" s="2">
        <v>33</v>
      </c>
      <c r="P21" s="2">
        <f t="shared" si="6"/>
        <v>276</v>
      </c>
      <c r="Q21" s="5">
        <f t="shared" si="7"/>
        <v>8.3636363636363633</v>
      </c>
      <c r="R21" s="33">
        <v>33</v>
      </c>
      <c r="S21" s="33">
        <v>279</v>
      </c>
      <c r="T21" s="34">
        <f t="shared" si="8"/>
        <v>8.4090909090909083</v>
      </c>
      <c r="U21" s="35" t="str">
        <f t="shared" si="9"/>
        <v>-</v>
      </c>
    </row>
    <row r="22" spans="1:21" ht="24" customHeight="1" x14ac:dyDescent="0.3">
      <c r="A22" s="1">
        <v>16</v>
      </c>
      <c r="B22" s="19" t="s">
        <v>97</v>
      </c>
      <c r="C22" s="21" t="s">
        <v>108</v>
      </c>
      <c r="D22" s="21">
        <f t="shared" si="0"/>
        <v>6</v>
      </c>
      <c r="E22" s="21" t="s">
        <v>107</v>
      </c>
      <c r="F22" s="21">
        <f t="shared" si="1"/>
        <v>9</v>
      </c>
      <c r="G22" s="21" t="s">
        <v>104</v>
      </c>
      <c r="H22" s="20">
        <f t="shared" si="2"/>
        <v>8</v>
      </c>
      <c r="I22" s="56" t="s">
        <v>106</v>
      </c>
      <c r="J22" s="20">
        <f t="shared" si="3"/>
        <v>7</v>
      </c>
      <c r="K22" s="20" t="s">
        <v>106</v>
      </c>
      <c r="L22" s="20">
        <f t="shared" si="4"/>
        <v>7</v>
      </c>
      <c r="M22" s="20" t="s">
        <v>105</v>
      </c>
      <c r="N22" s="20">
        <f t="shared" si="5"/>
        <v>10</v>
      </c>
      <c r="O22" s="2">
        <v>33</v>
      </c>
      <c r="P22" s="2">
        <f t="shared" si="6"/>
        <v>261</v>
      </c>
      <c r="Q22" s="5">
        <f t="shared" si="7"/>
        <v>7.9090909090909092</v>
      </c>
      <c r="R22" s="33">
        <v>33</v>
      </c>
      <c r="S22" s="33">
        <v>285</v>
      </c>
      <c r="T22" s="34">
        <f t="shared" si="8"/>
        <v>8.2727272727272734</v>
      </c>
      <c r="U22" s="35" t="str">
        <f t="shared" si="9"/>
        <v>-</v>
      </c>
    </row>
    <row r="23" spans="1:21" ht="24" customHeight="1" x14ac:dyDescent="0.3">
      <c r="A23" s="1">
        <v>17</v>
      </c>
      <c r="B23" s="19" t="s">
        <v>98</v>
      </c>
      <c r="C23" s="21" t="s">
        <v>106</v>
      </c>
      <c r="D23" s="21">
        <f t="shared" si="0"/>
        <v>7</v>
      </c>
      <c r="E23" s="21" t="s">
        <v>104</v>
      </c>
      <c r="F23" s="21">
        <f t="shared" si="1"/>
        <v>8</v>
      </c>
      <c r="G23" s="21" t="s">
        <v>107</v>
      </c>
      <c r="H23" s="20">
        <f t="shared" si="2"/>
        <v>9</v>
      </c>
      <c r="I23" s="56" t="s">
        <v>107</v>
      </c>
      <c r="J23" s="20">
        <f t="shared" si="3"/>
        <v>9</v>
      </c>
      <c r="K23" s="20" t="s">
        <v>108</v>
      </c>
      <c r="L23" s="20">
        <f t="shared" si="4"/>
        <v>6</v>
      </c>
      <c r="M23" s="62" t="s">
        <v>104</v>
      </c>
      <c r="N23" s="20">
        <f t="shared" si="5"/>
        <v>8</v>
      </c>
      <c r="O23" s="2">
        <v>33</v>
      </c>
      <c r="P23" s="2">
        <f t="shared" si="6"/>
        <v>255</v>
      </c>
      <c r="Q23" s="5">
        <f t="shared" si="7"/>
        <v>7.7272727272727275</v>
      </c>
      <c r="R23" s="33">
        <v>33</v>
      </c>
      <c r="S23" s="33">
        <v>270</v>
      </c>
      <c r="T23" s="34">
        <f t="shared" si="8"/>
        <v>7.9545454545454541</v>
      </c>
      <c r="U23" s="35" t="str">
        <f t="shared" si="9"/>
        <v>-</v>
      </c>
    </row>
    <row r="24" spans="1:21" ht="24" customHeight="1" x14ac:dyDescent="0.3">
      <c r="A24" s="1">
        <v>18</v>
      </c>
      <c r="B24" s="19" t="s">
        <v>99</v>
      </c>
      <c r="C24" s="21" t="s">
        <v>108</v>
      </c>
      <c r="D24" s="21">
        <f t="shared" si="0"/>
        <v>6</v>
      </c>
      <c r="E24" s="21" t="s">
        <v>107</v>
      </c>
      <c r="F24" s="21">
        <f t="shared" si="1"/>
        <v>9</v>
      </c>
      <c r="G24" s="21" t="s">
        <v>107</v>
      </c>
      <c r="H24" s="20">
        <f t="shared" si="2"/>
        <v>9</v>
      </c>
      <c r="I24" s="56" t="s">
        <v>107</v>
      </c>
      <c r="J24" s="20">
        <f t="shared" si="3"/>
        <v>9</v>
      </c>
      <c r="K24" s="20" t="s">
        <v>104</v>
      </c>
      <c r="L24" s="20">
        <f t="shared" si="4"/>
        <v>8</v>
      </c>
      <c r="M24" s="62" t="s">
        <v>104</v>
      </c>
      <c r="N24" s="20">
        <f t="shared" si="5"/>
        <v>8</v>
      </c>
      <c r="O24" s="2">
        <v>33</v>
      </c>
      <c r="P24" s="2">
        <f t="shared" si="6"/>
        <v>267</v>
      </c>
      <c r="Q24" s="5">
        <f t="shared" si="7"/>
        <v>8.0909090909090917</v>
      </c>
      <c r="R24" s="33">
        <v>33</v>
      </c>
      <c r="S24" s="33">
        <v>273</v>
      </c>
      <c r="T24" s="34">
        <f t="shared" si="8"/>
        <v>8.1818181818181817</v>
      </c>
      <c r="U24" s="35" t="str">
        <f t="shared" si="9"/>
        <v>-</v>
      </c>
    </row>
    <row r="25" spans="1:21" ht="24" customHeight="1" x14ac:dyDescent="0.3">
      <c r="A25" s="1">
        <v>19</v>
      </c>
      <c r="B25" s="19" t="s">
        <v>100</v>
      </c>
      <c r="C25" s="21" t="s">
        <v>107</v>
      </c>
      <c r="D25" s="21">
        <f t="shared" si="0"/>
        <v>9</v>
      </c>
      <c r="E25" s="21" t="s">
        <v>104</v>
      </c>
      <c r="F25" s="21">
        <f t="shared" si="1"/>
        <v>8</v>
      </c>
      <c r="G25" s="21" t="s">
        <v>105</v>
      </c>
      <c r="H25" s="20">
        <f t="shared" si="2"/>
        <v>10</v>
      </c>
      <c r="I25" s="56" t="s">
        <v>107</v>
      </c>
      <c r="J25" s="20">
        <f t="shared" si="3"/>
        <v>9</v>
      </c>
      <c r="K25" s="20" t="s">
        <v>107</v>
      </c>
      <c r="L25" s="20">
        <f t="shared" si="4"/>
        <v>9</v>
      </c>
      <c r="M25" s="62" t="s">
        <v>105</v>
      </c>
      <c r="N25" s="20">
        <f t="shared" si="5"/>
        <v>10</v>
      </c>
      <c r="O25" s="2">
        <v>33</v>
      </c>
      <c r="P25" s="2">
        <f t="shared" si="6"/>
        <v>303</v>
      </c>
      <c r="Q25" s="5">
        <f t="shared" si="7"/>
        <v>9.1818181818181817</v>
      </c>
      <c r="R25" s="33">
        <v>33</v>
      </c>
      <c r="S25" s="33">
        <v>300</v>
      </c>
      <c r="T25" s="34">
        <f t="shared" si="8"/>
        <v>9.1363636363636367</v>
      </c>
      <c r="U25" s="35" t="str">
        <f t="shared" si="9"/>
        <v>-</v>
      </c>
    </row>
    <row r="26" spans="1:21" ht="24" customHeight="1" x14ac:dyDescent="0.3">
      <c r="A26" s="1">
        <v>20</v>
      </c>
      <c r="B26" s="19" t="s">
        <v>101</v>
      </c>
      <c r="C26" s="21" t="s">
        <v>108</v>
      </c>
      <c r="D26" s="21">
        <f t="shared" ref="D26" si="10">IF(C26="AA",10, IF(C26="AB",9, IF(C26="BB",8, IF(C26="BC",7,IF(C26="CC",6, IF(C26="CD",5, IF(C26="DD",4,IF(C26="F",0))))))))</f>
        <v>6</v>
      </c>
      <c r="E26" s="21" t="s">
        <v>104</v>
      </c>
      <c r="F26" s="21">
        <f t="shared" ref="F26" si="11">IF(E26="AA",10, IF(E26="AB",9, IF(E26="BB",8, IF(E26="BC",7,IF(E26="CC",6, IF(E26="CD",5, IF(E26="DD",4,IF(E26="F",0))))))))</f>
        <v>8</v>
      </c>
      <c r="G26" s="21" t="s">
        <v>106</v>
      </c>
      <c r="H26" s="20">
        <f t="shared" ref="H26" si="12">IF(G26="AA",10, IF(G26="AB",9, IF(G26="BB",8, IF(G26="BC",7,IF(G26="CC",6, IF(G26="CD",5, IF(G26="DD",4,IF(G26="F",0))))))))</f>
        <v>7</v>
      </c>
      <c r="I26" s="56" t="s">
        <v>106</v>
      </c>
      <c r="J26" s="20">
        <f t="shared" ref="J26" si="13">IF(I26="AA",10, IF(I26="AB",9, IF(I26="BB",8, IF(I26="BC",7,IF(I26="CC",6, IF(I26="CD",5, IF(I26="DD",4,IF(I26="F",0))))))))</f>
        <v>7</v>
      </c>
      <c r="K26" s="20" t="s">
        <v>106</v>
      </c>
      <c r="L26" s="20">
        <f t="shared" ref="L26" si="14">IF(K26="AA",10, IF(K26="AB",9, IF(K26="BB",8, IF(K26="BC",7,IF(K26="CC",6, IF(K26="CD",5, IF(K26="DD",4,IF(K26="F",0))))))))</f>
        <v>7</v>
      </c>
      <c r="M26" s="20" t="s">
        <v>107</v>
      </c>
      <c r="N26" s="20">
        <f t="shared" ref="N26" si="15">IF(M26="AA",10, IF(M26="AB",9, IF(M26="BB",8, IF(M26="BC",7,IF(M26="CC",6, IF(M26="CD",5, IF(M26="DD",4,IF(M26="F",0))))))))</f>
        <v>9</v>
      </c>
      <c r="O26" s="2">
        <v>33</v>
      </c>
      <c r="P26" s="2">
        <f t="shared" si="6"/>
        <v>243</v>
      </c>
      <c r="Q26" s="5">
        <f t="shared" si="7"/>
        <v>7.3636363636363633</v>
      </c>
      <c r="R26" s="33">
        <v>33</v>
      </c>
      <c r="S26" s="33">
        <v>225</v>
      </c>
      <c r="T26" s="34">
        <f t="shared" si="8"/>
        <v>7.0909090909090908</v>
      </c>
      <c r="U26" s="35" t="str">
        <f t="shared" ref="U26" si="16">IF(T26&lt;6,"***", IF(T26&gt;=6,"-"))</f>
        <v>-</v>
      </c>
    </row>
    <row r="27" spans="1:21" ht="24" customHeight="1" x14ac:dyDescent="0.3">
      <c r="A27" s="1">
        <v>21</v>
      </c>
      <c r="B27" s="19" t="s">
        <v>102</v>
      </c>
      <c r="C27" s="21" t="s">
        <v>106</v>
      </c>
      <c r="D27" s="21">
        <f>IF(C27="AA",10, IF(C27="AB",9, IF(C27="BB",8, IF(C27="BC",7,IF(C27="CC",6, IF(C27="CD",5, IF(C27="DD",4,IF(C27="F",0))))))))</f>
        <v>7</v>
      </c>
      <c r="E27" s="21" t="s">
        <v>105</v>
      </c>
      <c r="F27" s="21">
        <f>IF(E27="AA",10, IF(E27="AB",9, IF(E27="BB",8, IF(E27="BC",7,IF(E27="CC",6, IF(E27="CD",5, IF(E27="DD",4,IF(E27="F",0))))))))</f>
        <v>10</v>
      </c>
      <c r="G27" s="21" t="s">
        <v>104</v>
      </c>
      <c r="H27" s="20">
        <f>IF(G27="AA",10, IF(G27="AB",9, IF(G27="BB",8, IF(G27="BC",7,IF(G27="CC",6, IF(G27="CD",5, IF(G27="DD",4,IF(G27="F",0))))))))</f>
        <v>8</v>
      </c>
      <c r="I27" s="56" t="s">
        <v>104</v>
      </c>
      <c r="J27" s="20">
        <f>IF(I27="AA",10, IF(I27="AB",9, IF(I27="BB",8, IF(I27="BC",7,IF(I27="CC",6, IF(I27="CD",5, IF(I27="DD",4,IF(I27="F",0))))))))</f>
        <v>8</v>
      </c>
      <c r="K27" s="20" t="s">
        <v>104</v>
      </c>
      <c r="L27" s="20">
        <f>IF(K27="AA",10, IF(K27="AB",9, IF(K27="BB",8, IF(K27="BC",7,IF(K27="CC",6, IF(K27="CD",5, IF(K27="DD",4,IF(K27="F",0))))))))</f>
        <v>8</v>
      </c>
      <c r="M27" s="20" t="s">
        <v>107</v>
      </c>
      <c r="N27" s="20">
        <f>IF(M27="AA",10, IF(M27="AB",9, IF(M27="BB",8, IF(M27="BC",7,IF(M27="CC",6, IF(M27="CD",5, IF(M27="DD",4,IF(M27="F",0))))))))</f>
        <v>9</v>
      </c>
      <c r="O27" s="2">
        <v>33</v>
      </c>
      <c r="P27" s="2">
        <f t="shared" si="6"/>
        <v>276</v>
      </c>
      <c r="Q27" s="5">
        <f t="shared" si="7"/>
        <v>8.3636363636363633</v>
      </c>
      <c r="R27" s="33">
        <v>33</v>
      </c>
      <c r="S27" s="33">
        <v>282</v>
      </c>
      <c r="T27" s="34">
        <f t="shared" si="8"/>
        <v>8.454545454545455</v>
      </c>
      <c r="U27" s="35" t="str">
        <f>IF(T27&lt;6,"***", IF(T27&gt;=6,"-"))</f>
        <v>-</v>
      </c>
    </row>
    <row r="28" spans="1:21" ht="18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21" s="6" customFormat="1" ht="15" x14ac:dyDescent="0.25">
      <c r="A29" s="110" t="s">
        <v>112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1:21" s="18" customFormat="1" ht="15" x14ac:dyDescent="0.25">
      <c r="A30" s="110" t="s">
        <v>114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r="31" spans="1:21" s="18" customFormat="1" ht="15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1" ht="18" x14ac:dyDescent="0.25">
      <c r="A32" s="7"/>
      <c r="B32" s="7"/>
      <c r="C32" s="7"/>
      <c r="D32" s="7" t="s">
        <v>14</v>
      </c>
      <c r="E32" s="7"/>
      <c r="F32" s="7"/>
      <c r="G32" s="7"/>
      <c r="H32" s="7"/>
      <c r="I32" s="7" t="s">
        <v>14</v>
      </c>
      <c r="J32" s="7"/>
      <c r="K32" s="7"/>
      <c r="L32" s="7"/>
      <c r="M32" s="7"/>
      <c r="N32" s="7"/>
      <c r="O32" s="7"/>
      <c r="P32" s="7"/>
      <c r="Q32" s="7"/>
    </row>
    <row r="33" spans="1:22" ht="14.25" x14ac:dyDescent="0.2">
      <c r="A33" s="6"/>
      <c r="B33" s="9"/>
      <c r="C33" s="10"/>
      <c r="D33" s="111"/>
      <c r="E33" s="111"/>
      <c r="F33" s="1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4.25" x14ac:dyDescent="0.2">
      <c r="A34" s="6"/>
      <c r="B34" s="109" t="s">
        <v>12</v>
      </c>
      <c r="C34" s="109"/>
      <c r="D34" s="11"/>
      <c r="E34" s="109" t="s">
        <v>13</v>
      </c>
      <c r="F34" s="109"/>
      <c r="H34" s="109" t="s">
        <v>103</v>
      </c>
      <c r="I34" s="109"/>
      <c r="J34" s="114"/>
      <c r="K34" s="112" t="s">
        <v>60</v>
      </c>
      <c r="L34" s="113"/>
      <c r="M34" s="113"/>
      <c r="N34" s="113"/>
      <c r="O34" s="13"/>
      <c r="P34" s="11" t="s">
        <v>14</v>
      </c>
      <c r="Q34" s="11"/>
      <c r="R34" s="115" t="s">
        <v>74</v>
      </c>
      <c r="S34" s="116"/>
      <c r="T34" s="114"/>
      <c r="U34" s="11"/>
      <c r="V34" s="11"/>
    </row>
    <row r="35" spans="1:22" ht="14.25" x14ac:dyDescent="0.2">
      <c r="A35" s="6"/>
      <c r="B35" s="12"/>
      <c r="C35" s="12"/>
      <c r="D35" s="11"/>
      <c r="E35" s="11"/>
      <c r="F35" s="11"/>
      <c r="G35" s="12"/>
      <c r="H35" s="12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4.25" x14ac:dyDescent="0.2">
      <c r="A36" s="6"/>
      <c r="B36" s="109" t="s">
        <v>61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">
      <c r="B37" s="12"/>
      <c r="C37" s="109"/>
      <c r="D37" s="109"/>
      <c r="E37" s="109"/>
      <c r="F37" s="11"/>
      <c r="G37" s="11"/>
      <c r="H37" s="11"/>
      <c r="I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">
      <c r="Q38" s="8" t="s">
        <v>14</v>
      </c>
    </row>
    <row r="39" spans="1:22" x14ac:dyDescent="0.2">
      <c r="F39" s="3" t="s">
        <v>14</v>
      </c>
    </row>
    <row r="41" spans="1:22" x14ac:dyDescent="0.2">
      <c r="G41" s="3" t="s">
        <v>14</v>
      </c>
    </row>
    <row r="43" spans="1:22" x14ac:dyDescent="0.2">
      <c r="O43" s="8" t="s">
        <v>14</v>
      </c>
    </row>
    <row r="44" spans="1:22" x14ac:dyDescent="0.2">
      <c r="L44" s="8" t="s">
        <v>14</v>
      </c>
      <c r="O44" s="3" t="s">
        <v>14</v>
      </c>
    </row>
  </sheetData>
  <mergeCells count="34">
    <mergeCell ref="O4:O6"/>
    <mergeCell ref="R34:T34"/>
    <mergeCell ref="I4:J4"/>
    <mergeCell ref="K4:L4"/>
    <mergeCell ref="C5:D5"/>
    <mergeCell ref="E5:F5"/>
    <mergeCell ref="G5:H5"/>
    <mergeCell ref="I5:J5"/>
    <mergeCell ref="K5:L5"/>
    <mergeCell ref="A30:Q30"/>
    <mergeCell ref="C37:E37"/>
    <mergeCell ref="A29:Q29"/>
    <mergeCell ref="D33:F33"/>
    <mergeCell ref="K34:N34"/>
    <mergeCell ref="B36:L36"/>
    <mergeCell ref="H34:J34"/>
    <mergeCell ref="B34:C34"/>
    <mergeCell ref="E34:F34"/>
    <mergeCell ref="A1:U1"/>
    <mergeCell ref="A2:U2"/>
    <mergeCell ref="A3:U3"/>
    <mergeCell ref="A4:A6"/>
    <mergeCell ref="B4:B6"/>
    <mergeCell ref="C4:D4"/>
    <mergeCell ref="E4:F4"/>
    <mergeCell ref="G4:H4"/>
    <mergeCell ref="R4:S4"/>
    <mergeCell ref="U4:U6"/>
    <mergeCell ref="R5:R6"/>
    <mergeCell ref="S5:S6"/>
    <mergeCell ref="M4:N4"/>
    <mergeCell ref="P4:P6"/>
    <mergeCell ref="Q4:Q6"/>
    <mergeCell ref="M5:N5"/>
  </mergeCells>
  <printOptions horizontalCentered="1"/>
  <pageMargins left="0.97" right="0.74803149606299213" top="0.74803149606299213" bottom="0.43307086614173229" header="0.31496062992125984" footer="0.35433070866141736"/>
  <pageSetup paperSize="5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2"/>
  <sheetViews>
    <sheetView tabSelected="1" view="pageBreakPreview" zoomScale="65" zoomScaleNormal="75" zoomScaleSheetLayoutView="65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G29" sqref="G29"/>
    </sheetView>
  </sheetViews>
  <sheetFormatPr defaultColWidth="9.140625" defaultRowHeight="15" x14ac:dyDescent="0.2"/>
  <cols>
    <col min="1" max="1" width="12.140625" style="40" customWidth="1"/>
    <col min="2" max="2" width="22.85546875" style="40" customWidth="1"/>
    <col min="3" max="3" width="18.140625" style="40" customWidth="1"/>
    <col min="4" max="4" width="17.5703125" style="40" customWidth="1"/>
    <col min="5" max="5" width="17.7109375" style="40" customWidth="1"/>
    <col min="6" max="6" width="17.42578125" style="40" customWidth="1"/>
    <col min="7" max="7" width="16.85546875" style="40" customWidth="1"/>
    <col min="8" max="8" width="18.28515625" style="66" customWidth="1"/>
    <col min="9" max="9" width="16" style="66" customWidth="1"/>
    <col min="10" max="10" width="18.28515625" style="36" customWidth="1"/>
    <col min="11" max="11" width="17" style="36" customWidth="1"/>
    <col min="12" max="12" width="20" style="36" customWidth="1"/>
    <col min="13" max="13" width="16.5703125" style="36" customWidth="1"/>
    <col min="14" max="33" width="9.140625" style="36" hidden="1" customWidth="1"/>
    <col min="34" max="34" width="24.5703125" style="36" customWidth="1"/>
    <col min="35" max="16384" width="9.140625" style="36"/>
  </cols>
  <sheetData>
    <row r="1" spans="1:15" x14ac:dyDescent="0.2">
      <c r="A1" s="68"/>
      <c r="B1" s="68" t="s">
        <v>130</v>
      </c>
      <c r="C1" s="68" t="s">
        <v>131</v>
      </c>
      <c r="D1" s="68"/>
      <c r="E1" s="68"/>
      <c r="F1" s="68"/>
      <c r="G1" s="68" t="s">
        <v>132</v>
      </c>
      <c r="H1" s="68"/>
      <c r="I1" s="68"/>
      <c r="L1" s="36" t="s">
        <v>35</v>
      </c>
    </row>
    <row r="2" spans="1:15" ht="30.75" customHeight="1" x14ac:dyDescent="0.2">
      <c r="A2" s="121" t="s">
        <v>16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O2" s="36" t="s">
        <v>14</v>
      </c>
    </row>
    <row r="3" spans="1:15" ht="19.5" customHeight="1" x14ac:dyDescent="0.2">
      <c r="A3" s="123" t="s">
        <v>148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5" ht="33.75" customHeight="1" x14ac:dyDescent="0.2">
      <c r="A4" s="125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5" ht="24.75" customHeight="1" x14ac:dyDescent="0.2">
      <c r="A5" s="135" t="s">
        <v>1</v>
      </c>
      <c r="B5" s="132" t="s">
        <v>2</v>
      </c>
      <c r="C5" s="155" t="s">
        <v>125</v>
      </c>
      <c r="D5" s="156"/>
      <c r="E5" s="150" t="s">
        <v>17</v>
      </c>
      <c r="F5" s="145" t="s">
        <v>4</v>
      </c>
      <c r="G5" s="145" t="s">
        <v>127</v>
      </c>
      <c r="H5" s="143" t="s">
        <v>129</v>
      </c>
      <c r="I5" s="144"/>
      <c r="J5" s="141" t="s">
        <v>128</v>
      </c>
      <c r="K5" s="142"/>
      <c r="L5" s="71" t="s">
        <v>126</v>
      </c>
      <c r="M5" s="138" t="s">
        <v>34</v>
      </c>
    </row>
    <row r="6" spans="1:15" ht="47.25" customHeight="1" x14ac:dyDescent="0.2">
      <c r="A6" s="136"/>
      <c r="B6" s="133"/>
      <c r="C6" s="152" t="s">
        <v>133</v>
      </c>
      <c r="D6" s="153"/>
      <c r="E6" s="154"/>
      <c r="F6" s="146"/>
      <c r="G6" s="146"/>
      <c r="H6" s="145" t="s">
        <v>17</v>
      </c>
      <c r="I6" s="145" t="s">
        <v>4</v>
      </c>
      <c r="J6" s="150" t="s">
        <v>17</v>
      </c>
      <c r="K6" s="148" t="s">
        <v>4</v>
      </c>
      <c r="L6" s="71" t="s">
        <v>35</v>
      </c>
      <c r="M6" s="139"/>
    </row>
    <row r="7" spans="1:15" ht="24" customHeight="1" x14ac:dyDescent="0.2">
      <c r="A7" s="137"/>
      <c r="B7" s="134"/>
      <c r="C7" s="37" t="s">
        <v>5</v>
      </c>
      <c r="D7" s="37">
        <v>12</v>
      </c>
      <c r="E7" s="151"/>
      <c r="F7" s="147"/>
      <c r="G7" s="147"/>
      <c r="H7" s="147"/>
      <c r="I7" s="147"/>
      <c r="J7" s="151"/>
      <c r="K7" s="149"/>
      <c r="L7" s="71" t="s">
        <v>134</v>
      </c>
      <c r="M7" s="140"/>
      <c r="O7" s="36" t="s">
        <v>14</v>
      </c>
    </row>
    <row r="8" spans="1:15" s="39" customFormat="1" ht="29.25" customHeight="1" x14ac:dyDescent="0.2">
      <c r="A8" s="75">
        <v>1</v>
      </c>
      <c r="B8" s="78" t="s">
        <v>175</v>
      </c>
      <c r="C8" s="75" t="s">
        <v>107</v>
      </c>
      <c r="D8" s="75">
        <f t="shared" ref="D8:D20" si="0">IF(C8="AA",10, IF(C8="AB",9, IF(C8="BB",8, IF(C8="BC",7,IF(C8="CC",6, IF(C8="CD",5, IF(C8="DD",4,IF(C8="F",0))))))))</f>
        <v>9</v>
      </c>
      <c r="E8" s="75">
        <v>12</v>
      </c>
      <c r="F8" s="75">
        <f>(D8*12)</f>
        <v>108</v>
      </c>
      <c r="G8" s="77">
        <f>F8/E8</f>
        <v>9</v>
      </c>
      <c r="H8" s="75">
        <v>33</v>
      </c>
      <c r="I8" s="75">
        <v>297</v>
      </c>
      <c r="J8" s="75">
        <v>33</v>
      </c>
      <c r="K8" s="75">
        <v>297</v>
      </c>
      <c r="L8" s="77">
        <f>(F8+K8+I8)/(E8+J8+H8)</f>
        <v>9</v>
      </c>
      <c r="M8" s="59" t="str">
        <f>IF(L8&lt;6,"***", IF(L8&gt;=6,"-"))</f>
        <v>-</v>
      </c>
    </row>
    <row r="9" spans="1:15" s="39" customFormat="1" ht="29.25" customHeight="1" x14ac:dyDescent="0.2">
      <c r="A9" s="75">
        <v>2</v>
      </c>
      <c r="B9" s="78" t="s">
        <v>176</v>
      </c>
      <c r="C9" s="75" t="s">
        <v>105</v>
      </c>
      <c r="D9" s="75">
        <f t="shared" si="0"/>
        <v>10</v>
      </c>
      <c r="E9" s="75">
        <v>12</v>
      </c>
      <c r="F9" s="75">
        <f t="shared" ref="F9:F20" si="1">(D9*12)</f>
        <v>120</v>
      </c>
      <c r="G9" s="77">
        <f t="shared" ref="G9:G20" si="2">F9/E9</f>
        <v>10</v>
      </c>
      <c r="H9" s="75">
        <v>33</v>
      </c>
      <c r="I9" s="75">
        <v>309</v>
      </c>
      <c r="J9" s="75">
        <v>33</v>
      </c>
      <c r="K9" s="75">
        <v>273</v>
      </c>
      <c r="L9" s="77">
        <f t="shared" ref="L9:L20" si="3">(F9+K9+I9)/(E9+J9+H9)</f>
        <v>9</v>
      </c>
      <c r="M9" s="59" t="str">
        <f t="shared" ref="M9:M20" si="4">IF(L9&lt;6,"***", IF(L9&gt;=6,"-"))</f>
        <v>-</v>
      </c>
    </row>
    <row r="10" spans="1:15" s="39" customFormat="1" ht="29.25" customHeight="1" x14ac:dyDescent="0.2">
      <c r="A10" s="75">
        <v>3</v>
      </c>
      <c r="B10" s="78" t="s">
        <v>177</v>
      </c>
      <c r="C10" s="75" t="s">
        <v>107</v>
      </c>
      <c r="D10" s="75">
        <f t="shared" si="0"/>
        <v>9</v>
      </c>
      <c r="E10" s="75">
        <v>12</v>
      </c>
      <c r="F10" s="75">
        <f t="shared" si="1"/>
        <v>108</v>
      </c>
      <c r="G10" s="77">
        <f t="shared" si="2"/>
        <v>9</v>
      </c>
      <c r="H10" s="75">
        <v>33</v>
      </c>
      <c r="I10" s="75">
        <v>255</v>
      </c>
      <c r="J10" s="75">
        <v>33</v>
      </c>
      <c r="K10" s="75">
        <v>264</v>
      </c>
      <c r="L10" s="77">
        <f t="shared" si="3"/>
        <v>8.0384615384615383</v>
      </c>
      <c r="M10" s="59" t="str">
        <f t="shared" si="4"/>
        <v>-</v>
      </c>
    </row>
    <row r="11" spans="1:15" s="39" customFormat="1" ht="29.25" customHeight="1" x14ac:dyDescent="0.2">
      <c r="A11" s="75">
        <v>4</v>
      </c>
      <c r="B11" s="78" t="s">
        <v>178</v>
      </c>
      <c r="C11" s="75" t="s">
        <v>104</v>
      </c>
      <c r="D11" s="75">
        <f t="shared" si="0"/>
        <v>8</v>
      </c>
      <c r="E11" s="75">
        <v>12</v>
      </c>
      <c r="F11" s="75">
        <f t="shared" si="1"/>
        <v>96</v>
      </c>
      <c r="G11" s="77">
        <f t="shared" si="2"/>
        <v>8</v>
      </c>
      <c r="H11" s="75">
        <v>33</v>
      </c>
      <c r="I11" s="75">
        <v>267</v>
      </c>
      <c r="J11" s="75">
        <v>33</v>
      </c>
      <c r="K11" s="75">
        <v>267</v>
      </c>
      <c r="L11" s="77">
        <f t="shared" si="3"/>
        <v>8.0769230769230766</v>
      </c>
      <c r="M11" s="59" t="str">
        <f t="shared" si="4"/>
        <v>-</v>
      </c>
    </row>
    <row r="12" spans="1:15" s="39" customFormat="1" ht="29.25" customHeight="1" x14ac:dyDescent="0.2">
      <c r="A12" s="75">
        <v>5</v>
      </c>
      <c r="B12" s="78" t="s">
        <v>179</v>
      </c>
      <c r="C12" s="75" t="s">
        <v>107</v>
      </c>
      <c r="D12" s="75">
        <f t="shared" si="0"/>
        <v>9</v>
      </c>
      <c r="E12" s="75">
        <v>12</v>
      </c>
      <c r="F12" s="75">
        <f t="shared" si="1"/>
        <v>108</v>
      </c>
      <c r="G12" s="77">
        <f t="shared" si="2"/>
        <v>9</v>
      </c>
      <c r="H12" s="75">
        <v>33</v>
      </c>
      <c r="I12" s="75">
        <v>282</v>
      </c>
      <c r="J12" s="75">
        <v>33</v>
      </c>
      <c r="K12" s="75">
        <v>282</v>
      </c>
      <c r="L12" s="77">
        <f t="shared" si="3"/>
        <v>8.615384615384615</v>
      </c>
      <c r="M12" s="59" t="str">
        <f t="shared" si="4"/>
        <v>-</v>
      </c>
    </row>
    <row r="13" spans="1:15" s="39" customFormat="1" ht="29.25" customHeight="1" x14ac:dyDescent="0.2">
      <c r="A13" s="75">
        <v>6</v>
      </c>
      <c r="B13" s="78" t="s">
        <v>180</v>
      </c>
      <c r="C13" s="75" t="s">
        <v>107</v>
      </c>
      <c r="D13" s="75">
        <f t="shared" si="0"/>
        <v>9</v>
      </c>
      <c r="E13" s="75">
        <v>12</v>
      </c>
      <c r="F13" s="75">
        <f t="shared" si="1"/>
        <v>108</v>
      </c>
      <c r="G13" s="77">
        <f t="shared" si="2"/>
        <v>9</v>
      </c>
      <c r="H13" s="75">
        <v>33</v>
      </c>
      <c r="I13" s="75">
        <v>282</v>
      </c>
      <c r="J13" s="75">
        <v>33</v>
      </c>
      <c r="K13" s="75">
        <v>231</v>
      </c>
      <c r="L13" s="77">
        <f t="shared" si="3"/>
        <v>7.9615384615384617</v>
      </c>
      <c r="M13" s="59" t="str">
        <f t="shared" si="4"/>
        <v>-</v>
      </c>
    </row>
    <row r="14" spans="1:15" s="39" customFormat="1" ht="29.25" customHeight="1" x14ac:dyDescent="0.2">
      <c r="A14" s="75">
        <v>7</v>
      </c>
      <c r="B14" s="78" t="s">
        <v>181</v>
      </c>
      <c r="C14" s="75" t="s">
        <v>107</v>
      </c>
      <c r="D14" s="75">
        <f t="shared" si="0"/>
        <v>9</v>
      </c>
      <c r="E14" s="75">
        <v>12</v>
      </c>
      <c r="F14" s="75">
        <f t="shared" si="1"/>
        <v>108</v>
      </c>
      <c r="G14" s="77">
        <f t="shared" si="2"/>
        <v>9</v>
      </c>
      <c r="H14" s="75">
        <v>33</v>
      </c>
      <c r="I14" s="75">
        <v>303</v>
      </c>
      <c r="J14" s="75">
        <v>33</v>
      </c>
      <c r="K14" s="75">
        <v>267</v>
      </c>
      <c r="L14" s="77">
        <f t="shared" si="3"/>
        <v>8.6923076923076916</v>
      </c>
      <c r="M14" s="59" t="str">
        <f t="shared" si="4"/>
        <v>-</v>
      </c>
    </row>
    <row r="15" spans="1:15" s="39" customFormat="1" ht="29.25" customHeight="1" x14ac:dyDescent="0.2">
      <c r="A15" s="75">
        <v>8</v>
      </c>
      <c r="B15" s="78" t="s">
        <v>182</v>
      </c>
      <c r="C15" s="75" t="s">
        <v>104</v>
      </c>
      <c r="D15" s="75">
        <f t="shared" si="0"/>
        <v>8</v>
      </c>
      <c r="E15" s="75">
        <v>12</v>
      </c>
      <c r="F15" s="75">
        <f t="shared" si="1"/>
        <v>96</v>
      </c>
      <c r="G15" s="77">
        <f t="shared" si="2"/>
        <v>8</v>
      </c>
      <c r="H15" s="75">
        <v>33</v>
      </c>
      <c r="I15" s="75">
        <v>291</v>
      </c>
      <c r="J15" s="75">
        <v>33</v>
      </c>
      <c r="K15" s="75">
        <v>300</v>
      </c>
      <c r="L15" s="77">
        <f t="shared" si="3"/>
        <v>8.8076923076923084</v>
      </c>
      <c r="M15" s="59" t="str">
        <f t="shared" si="4"/>
        <v>-</v>
      </c>
    </row>
    <row r="16" spans="1:15" s="39" customFormat="1" ht="29.25" customHeight="1" x14ac:dyDescent="0.2">
      <c r="A16" s="75">
        <v>9</v>
      </c>
      <c r="B16" s="78" t="s">
        <v>183</v>
      </c>
      <c r="C16" s="75" t="s">
        <v>105</v>
      </c>
      <c r="D16" s="75">
        <f t="shared" si="0"/>
        <v>10</v>
      </c>
      <c r="E16" s="75">
        <v>12</v>
      </c>
      <c r="F16" s="75">
        <f t="shared" si="1"/>
        <v>120</v>
      </c>
      <c r="G16" s="77">
        <f t="shared" si="2"/>
        <v>10</v>
      </c>
      <c r="H16" s="75">
        <v>33</v>
      </c>
      <c r="I16" s="75">
        <v>291</v>
      </c>
      <c r="J16" s="75">
        <v>33</v>
      </c>
      <c r="K16" s="75">
        <v>279</v>
      </c>
      <c r="L16" s="77">
        <f t="shared" si="3"/>
        <v>8.8461538461538467</v>
      </c>
      <c r="M16" s="59" t="str">
        <f t="shared" si="4"/>
        <v>-</v>
      </c>
    </row>
    <row r="17" spans="1:13" s="39" customFormat="1" ht="29.25" customHeight="1" x14ac:dyDescent="0.2">
      <c r="A17" s="75">
        <v>10</v>
      </c>
      <c r="B17" s="78" t="s">
        <v>184</v>
      </c>
      <c r="C17" s="75" t="s">
        <v>105</v>
      </c>
      <c r="D17" s="75">
        <f t="shared" si="0"/>
        <v>10</v>
      </c>
      <c r="E17" s="75">
        <v>12</v>
      </c>
      <c r="F17" s="75">
        <f t="shared" si="1"/>
        <v>120</v>
      </c>
      <c r="G17" s="77">
        <f t="shared" si="2"/>
        <v>10</v>
      </c>
      <c r="H17" s="75">
        <v>33</v>
      </c>
      <c r="I17" s="75">
        <v>276</v>
      </c>
      <c r="J17" s="75">
        <v>33</v>
      </c>
      <c r="K17" s="75">
        <v>273</v>
      </c>
      <c r="L17" s="77">
        <f t="shared" si="3"/>
        <v>8.5769230769230766</v>
      </c>
      <c r="M17" s="59" t="str">
        <f t="shared" si="4"/>
        <v>-</v>
      </c>
    </row>
    <row r="18" spans="1:13" s="39" customFormat="1" ht="29.25" customHeight="1" x14ac:dyDescent="0.2">
      <c r="A18" s="75">
        <v>11</v>
      </c>
      <c r="B18" s="78" t="s">
        <v>185</v>
      </c>
      <c r="C18" s="75" t="s">
        <v>105</v>
      </c>
      <c r="D18" s="75">
        <f t="shared" ref="D18:D19" si="5">IF(C18="AA",10, IF(C18="AB",9, IF(C18="BB",8, IF(C18="BC",7,IF(C18="CC",6, IF(C18="CD",5, IF(C18="DD",4,IF(C18="F",0))))))))</f>
        <v>10</v>
      </c>
      <c r="E18" s="75">
        <v>12</v>
      </c>
      <c r="F18" s="75">
        <f t="shared" si="1"/>
        <v>120</v>
      </c>
      <c r="G18" s="77">
        <f t="shared" ref="G18:G19" si="6">F18/E18</f>
        <v>10</v>
      </c>
      <c r="H18" s="75">
        <v>33</v>
      </c>
      <c r="I18" s="75">
        <v>291</v>
      </c>
      <c r="J18" s="75">
        <v>33</v>
      </c>
      <c r="K18" s="75">
        <v>273</v>
      </c>
      <c r="L18" s="77">
        <f t="shared" si="3"/>
        <v>8.7692307692307701</v>
      </c>
      <c r="M18" s="59" t="str">
        <f t="shared" ref="M18:M19" si="7">IF(L18&lt;6,"***", IF(L18&gt;=6,"-"))</f>
        <v>-</v>
      </c>
    </row>
    <row r="19" spans="1:13" s="39" customFormat="1" ht="29.25" customHeight="1" x14ac:dyDescent="0.2">
      <c r="A19" s="75">
        <v>12</v>
      </c>
      <c r="B19" s="78" t="s">
        <v>186</v>
      </c>
      <c r="C19" s="75" t="s">
        <v>107</v>
      </c>
      <c r="D19" s="75">
        <f t="shared" si="5"/>
        <v>9</v>
      </c>
      <c r="E19" s="75">
        <v>12</v>
      </c>
      <c r="F19" s="75">
        <f t="shared" si="1"/>
        <v>108</v>
      </c>
      <c r="G19" s="77">
        <f t="shared" si="6"/>
        <v>9</v>
      </c>
      <c r="H19" s="75">
        <v>33</v>
      </c>
      <c r="I19" s="75">
        <v>261</v>
      </c>
      <c r="J19" s="75">
        <v>33</v>
      </c>
      <c r="K19" s="75">
        <v>246</v>
      </c>
      <c r="L19" s="77">
        <f t="shared" si="3"/>
        <v>7.884615384615385</v>
      </c>
      <c r="M19" s="59" t="str">
        <f t="shared" si="7"/>
        <v>-</v>
      </c>
    </row>
    <row r="20" spans="1:13" ht="28.5" customHeight="1" x14ac:dyDescent="0.2">
      <c r="A20" s="75">
        <v>13</v>
      </c>
      <c r="B20" s="78" t="s">
        <v>187</v>
      </c>
      <c r="C20" s="75" t="s">
        <v>107</v>
      </c>
      <c r="D20" s="75">
        <f t="shared" si="0"/>
        <v>9</v>
      </c>
      <c r="E20" s="75">
        <v>12</v>
      </c>
      <c r="F20" s="75">
        <f t="shared" si="1"/>
        <v>108</v>
      </c>
      <c r="G20" s="77">
        <f t="shared" si="2"/>
        <v>9</v>
      </c>
      <c r="H20" s="75">
        <v>33</v>
      </c>
      <c r="I20" s="75">
        <v>237</v>
      </c>
      <c r="J20" s="75">
        <v>33</v>
      </c>
      <c r="K20" s="75">
        <v>246</v>
      </c>
      <c r="L20" s="77">
        <f t="shared" si="3"/>
        <v>7.5769230769230766</v>
      </c>
      <c r="M20" s="59" t="str">
        <f t="shared" si="4"/>
        <v>-</v>
      </c>
    </row>
    <row r="21" spans="1:13" ht="21.75" customHeight="1" x14ac:dyDescent="0.3">
      <c r="A21" s="73"/>
      <c r="B21" s="130"/>
      <c r="C21" s="130"/>
      <c r="D21" s="130"/>
      <c r="E21" s="74"/>
      <c r="F21" s="74"/>
      <c r="G21" s="74" t="s">
        <v>146</v>
      </c>
      <c r="H21" s="74"/>
      <c r="I21" s="74"/>
      <c r="J21" s="73"/>
      <c r="K21" s="73"/>
      <c r="L21" s="73"/>
      <c r="M21" s="73"/>
    </row>
    <row r="22" spans="1:13" ht="18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</row>
    <row r="24" spans="1:13" ht="22.5" customHeight="1" x14ac:dyDescent="0.25">
      <c r="A24" s="72"/>
      <c r="B24" s="128" t="s">
        <v>12</v>
      </c>
      <c r="C24" s="128"/>
      <c r="D24" s="131" t="s">
        <v>13</v>
      </c>
      <c r="E24" s="131"/>
      <c r="F24" s="120" t="s">
        <v>147</v>
      </c>
      <c r="G24" s="120"/>
      <c r="H24" s="120"/>
      <c r="I24" s="120"/>
      <c r="J24" s="120"/>
      <c r="K24" s="120"/>
      <c r="L24" s="120"/>
      <c r="M24" s="120"/>
    </row>
    <row r="25" spans="1:13" ht="47.25" customHeight="1" x14ac:dyDescent="0.2">
      <c r="B25" s="44"/>
      <c r="C25" s="44"/>
      <c r="D25" s="43"/>
    </row>
    <row r="26" spans="1:13" x14ac:dyDescent="0.2">
      <c r="B26" s="44"/>
      <c r="C26" s="129"/>
      <c r="D26" s="129"/>
    </row>
    <row r="27" spans="1:13" x14ac:dyDescent="0.2">
      <c r="B27" s="127"/>
      <c r="C27" s="127"/>
      <c r="D27" s="127"/>
    </row>
    <row r="32" spans="1:13" x14ac:dyDescent="0.2">
      <c r="K32" s="36">
        <v>1</v>
      </c>
    </row>
  </sheetData>
  <mergeCells count="23">
    <mergeCell ref="K6:K7"/>
    <mergeCell ref="J6:J7"/>
    <mergeCell ref="I6:I7"/>
    <mergeCell ref="H6:H7"/>
    <mergeCell ref="C6:D6"/>
    <mergeCell ref="E5:E7"/>
    <mergeCell ref="C5:D5"/>
    <mergeCell ref="F24:M24"/>
    <mergeCell ref="A2:M2"/>
    <mergeCell ref="A3:M3"/>
    <mergeCell ref="A4:M4"/>
    <mergeCell ref="B27:D27"/>
    <mergeCell ref="B24:C24"/>
    <mergeCell ref="C26:D26"/>
    <mergeCell ref="B21:D21"/>
    <mergeCell ref="D24:E24"/>
    <mergeCell ref="B5:B7"/>
    <mergeCell ref="A5:A7"/>
    <mergeCell ref="M5:M7"/>
    <mergeCell ref="J5:K5"/>
    <mergeCell ref="H5:I5"/>
    <mergeCell ref="G5:G7"/>
    <mergeCell ref="F5:F7"/>
  </mergeCells>
  <printOptions horizontalCentered="1"/>
  <pageMargins left="0.35433070866141736" right="0.31496062992125984" top="0.31496062992125984" bottom="0.39370078740157483" header="0.23622047244094491" footer="0.27559055118110237"/>
  <pageSetup paperSize="5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C5" sqref="C5:D5"/>
    </sheetView>
  </sheetViews>
  <sheetFormatPr defaultRowHeight="12.75" x14ac:dyDescent="0.2"/>
  <cols>
    <col min="2" max="2" width="21.140625" customWidth="1"/>
    <col min="3" max="4" width="13.140625" customWidth="1"/>
    <col min="5" max="5" width="12.42578125" customWidth="1"/>
    <col min="6" max="7" width="11.42578125" customWidth="1"/>
    <col min="8" max="8" width="11.140625" customWidth="1"/>
    <col min="9" max="9" width="11" customWidth="1"/>
    <col min="10" max="10" width="10.5703125" customWidth="1"/>
    <col min="11" max="11" width="10.140625" customWidth="1"/>
    <col min="12" max="12" width="12.85546875" customWidth="1"/>
    <col min="13" max="13" width="11.7109375" customWidth="1"/>
  </cols>
  <sheetData>
    <row r="1" spans="1:15" ht="22.5" x14ac:dyDescent="0.2">
      <c r="A1" s="122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20.25" x14ac:dyDescent="0.2">
      <c r="A2" s="124" t="s">
        <v>148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5" ht="26.25" x14ac:dyDescent="0.2">
      <c r="A3" s="168" t="s">
        <v>135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5" ht="18.75" x14ac:dyDescent="0.2">
      <c r="A4" s="161" t="s">
        <v>1</v>
      </c>
      <c r="B4" s="163" t="s">
        <v>2</v>
      </c>
      <c r="C4" s="159" t="s">
        <v>136</v>
      </c>
      <c r="D4" s="160"/>
      <c r="E4" s="163" t="s">
        <v>17</v>
      </c>
      <c r="F4" s="161" t="s">
        <v>4</v>
      </c>
      <c r="G4" s="171" t="s">
        <v>127</v>
      </c>
      <c r="H4" s="174" t="s">
        <v>129</v>
      </c>
      <c r="I4" s="175"/>
      <c r="J4" s="157" t="s">
        <v>128</v>
      </c>
      <c r="K4" s="158"/>
      <c r="L4" s="45" t="s">
        <v>126</v>
      </c>
      <c r="M4" s="138" t="s">
        <v>34</v>
      </c>
    </row>
    <row r="5" spans="1:15" ht="17.25" customHeight="1" x14ac:dyDescent="0.2">
      <c r="A5" s="169"/>
      <c r="B5" s="170"/>
      <c r="C5" s="159" t="s">
        <v>143</v>
      </c>
      <c r="D5" s="160"/>
      <c r="E5" s="170"/>
      <c r="F5" s="169"/>
      <c r="G5" s="172"/>
      <c r="H5" s="161" t="s">
        <v>17</v>
      </c>
      <c r="I5" s="161" t="s">
        <v>4</v>
      </c>
      <c r="J5" s="163" t="s">
        <v>17</v>
      </c>
      <c r="K5" s="138" t="s">
        <v>4</v>
      </c>
      <c r="L5" s="71" t="s">
        <v>35</v>
      </c>
      <c r="M5" s="139"/>
    </row>
    <row r="6" spans="1:15" ht="14.25" x14ac:dyDescent="0.2">
      <c r="A6" s="162"/>
      <c r="B6" s="164"/>
      <c r="C6" s="80" t="s">
        <v>5</v>
      </c>
      <c r="D6" s="80">
        <v>10</v>
      </c>
      <c r="E6" s="164"/>
      <c r="F6" s="162"/>
      <c r="G6" s="173"/>
      <c r="H6" s="162"/>
      <c r="I6" s="162"/>
      <c r="J6" s="164"/>
      <c r="K6" s="140"/>
      <c r="L6" s="79" t="s">
        <v>138</v>
      </c>
      <c r="M6" s="140"/>
    </row>
    <row r="7" spans="1:15" ht="18" customHeight="1" x14ac:dyDescent="0.2">
      <c r="A7" s="23">
        <v>1</v>
      </c>
      <c r="B7" s="38" t="s">
        <v>156</v>
      </c>
      <c r="C7" s="23" t="s">
        <v>105</v>
      </c>
      <c r="D7" s="23">
        <f t="shared" ref="D7:D19" si="0">IF(C7="AA",10, IF(C7="AB",9, IF(C7="BB",8, IF(C7="BC",7,IF(C7="CC",6, IF(C7="CD",5, IF(C7="DD",4,IF(C7="F",0))))))))</f>
        <v>10</v>
      </c>
      <c r="E7" s="23">
        <v>10</v>
      </c>
      <c r="F7" s="23">
        <f>(D7*10)</f>
        <v>100</v>
      </c>
      <c r="G7" s="76">
        <f>F7/E7</f>
        <v>10</v>
      </c>
      <c r="H7" s="23">
        <v>34</v>
      </c>
      <c r="I7" s="23">
        <v>310</v>
      </c>
      <c r="J7" s="23">
        <v>34</v>
      </c>
      <c r="K7" s="23">
        <v>316</v>
      </c>
      <c r="L7" s="76">
        <f>(F7+K7+I7)/(E7+J7+H7)</f>
        <v>9.3076923076923084</v>
      </c>
      <c r="M7" s="81" t="str">
        <f>IF(L7&lt;6,"***", IF(L7&gt;=6,"-"))</f>
        <v>-</v>
      </c>
    </row>
    <row r="8" spans="1:15" ht="18.75" x14ac:dyDescent="0.2">
      <c r="A8" s="23">
        <v>2</v>
      </c>
      <c r="B8" s="38" t="s">
        <v>157</v>
      </c>
      <c r="C8" s="23" t="s">
        <v>105</v>
      </c>
      <c r="D8" s="23">
        <f t="shared" si="0"/>
        <v>10</v>
      </c>
      <c r="E8" s="23">
        <v>10</v>
      </c>
      <c r="F8" s="23">
        <f t="shared" ref="F8:F19" si="1">(D8*10)</f>
        <v>100</v>
      </c>
      <c r="G8" s="76">
        <f t="shared" ref="G8:G19" si="2">F8/E8</f>
        <v>10</v>
      </c>
      <c r="H8" s="23">
        <v>34</v>
      </c>
      <c r="I8" s="23">
        <v>278</v>
      </c>
      <c r="J8" s="23">
        <v>34</v>
      </c>
      <c r="K8" s="23">
        <v>296</v>
      </c>
      <c r="L8" s="76">
        <f t="shared" ref="L8:L19" si="3">(F8+K8+I8)/(E8+J8+H8)</f>
        <v>8.6410256410256405</v>
      </c>
      <c r="M8" s="81" t="str">
        <f t="shared" ref="M8:M19" si="4">IF(L8&lt;6,"***", IF(L8&gt;=6,"-"))</f>
        <v>-</v>
      </c>
    </row>
    <row r="9" spans="1:15" ht="18.75" x14ac:dyDescent="0.2">
      <c r="A9" s="23">
        <v>3</v>
      </c>
      <c r="B9" s="38" t="s">
        <v>158</v>
      </c>
      <c r="C9" s="23" t="s">
        <v>104</v>
      </c>
      <c r="D9" s="23">
        <f t="shared" si="0"/>
        <v>8</v>
      </c>
      <c r="E9" s="23">
        <v>10</v>
      </c>
      <c r="F9" s="23">
        <f t="shared" si="1"/>
        <v>80</v>
      </c>
      <c r="G9" s="76">
        <f t="shared" si="2"/>
        <v>8</v>
      </c>
      <c r="H9" s="23">
        <v>34</v>
      </c>
      <c r="I9" s="23">
        <v>270</v>
      </c>
      <c r="J9" s="23">
        <v>34</v>
      </c>
      <c r="K9" s="23">
        <v>232</v>
      </c>
      <c r="L9" s="76">
        <f t="shared" si="3"/>
        <v>7.4615384615384617</v>
      </c>
      <c r="M9" s="81" t="str">
        <f t="shared" si="4"/>
        <v>-</v>
      </c>
    </row>
    <row r="10" spans="1:15" ht="18.75" x14ac:dyDescent="0.2">
      <c r="A10" s="23">
        <v>4</v>
      </c>
      <c r="B10" s="38" t="s">
        <v>159</v>
      </c>
      <c r="C10" s="23" t="s">
        <v>107</v>
      </c>
      <c r="D10" s="23">
        <f t="shared" si="0"/>
        <v>9</v>
      </c>
      <c r="E10" s="23">
        <v>10</v>
      </c>
      <c r="F10" s="23">
        <f t="shared" si="1"/>
        <v>90</v>
      </c>
      <c r="G10" s="76">
        <f t="shared" si="2"/>
        <v>9</v>
      </c>
      <c r="H10" s="23">
        <v>34</v>
      </c>
      <c r="I10" s="89">
        <v>206</v>
      </c>
      <c r="J10" s="23">
        <v>34</v>
      </c>
      <c r="K10" s="23">
        <v>242</v>
      </c>
      <c r="L10" s="76">
        <f t="shared" si="3"/>
        <v>6.8974358974358978</v>
      </c>
      <c r="M10" s="81" t="str">
        <f t="shared" si="4"/>
        <v>-</v>
      </c>
    </row>
    <row r="11" spans="1:15" ht="18.75" x14ac:dyDescent="0.2">
      <c r="A11" s="23">
        <v>5</v>
      </c>
      <c r="B11" s="38" t="s">
        <v>160</v>
      </c>
      <c r="C11" s="23" t="s">
        <v>104</v>
      </c>
      <c r="D11" s="23">
        <f t="shared" si="0"/>
        <v>8</v>
      </c>
      <c r="E11" s="23">
        <v>10</v>
      </c>
      <c r="F11" s="23">
        <f t="shared" si="1"/>
        <v>80</v>
      </c>
      <c r="G11" s="76">
        <f t="shared" si="2"/>
        <v>8</v>
      </c>
      <c r="H11" s="23">
        <v>34</v>
      </c>
      <c r="I11" s="23">
        <v>320</v>
      </c>
      <c r="J11" s="23">
        <v>34</v>
      </c>
      <c r="K11" s="23">
        <v>294</v>
      </c>
      <c r="L11" s="76">
        <f t="shared" si="3"/>
        <v>8.8974358974358978</v>
      </c>
      <c r="M11" s="81" t="str">
        <f t="shared" si="4"/>
        <v>-</v>
      </c>
    </row>
    <row r="12" spans="1:15" ht="18.75" x14ac:dyDescent="0.2">
      <c r="A12" s="23">
        <v>6</v>
      </c>
      <c r="B12" s="38" t="s">
        <v>161</v>
      </c>
      <c r="C12" s="23" t="s">
        <v>107</v>
      </c>
      <c r="D12" s="23">
        <f t="shared" si="0"/>
        <v>9</v>
      </c>
      <c r="E12" s="23">
        <v>10</v>
      </c>
      <c r="F12" s="23">
        <f t="shared" si="1"/>
        <v>90</v>
      </c>
      <c r="G12" s="76">
        <f t="shared" si="2"/>
        <v>9</v>
      </c>
      <c r="H12" s="23">
        <v>34</v>
      </c>
      <c r="I12" s="23">
        <v>298</v>
      </c>
      <c r="J12" s="23">
        <v>34</v>
      </c>
      <c r="K12" s="23">
        <v>252</v>
      </c>
      <c r="L12" s="76">
        <f t="shared" si="3"/>
        <v>8.2051282051282044</v>
      </c>
      <c r="M12" s="81" t="str">
        <f t="shared" si="4"/>
        <v>-</v>
      </c>
    </row>
    <row r="13" spans="1:15" ht="18.75" x14ac:dyDescent="0.2">
      <c r="A13" s="23">
        <v>7</v>
      </c>
      <c r="B13" s="38" t="s">
        <v>162</v>
      </c>
      <c r="C13" s="23" t="s">
        <v>105</v>
      </c>
      <c r="D13" s="23">
        <f t="shared" si="0"/>
        <v>10</v>
      </c>
      <c r="E13" s="23">
        <v>10</v>
      </c>
      <c r="F13" s="23">
        <f t="shared" si="1"/>
        <v>100</v>
      </c>
      <c r="G13" s="76">
        <f t="shared" si="2"/>
        <v>10</v>
      </c>
      <c r="H13" s="23">
        <v>34</v>
      </c>
      <c r="I13" s="23">
        <v>316</v>
      </c>
      <c r="J13" s="23">
        <v>34</v>
      </c>
      <c r="K13" s="23">
        <v>312</v>
      </c>
      <c r="L13" s="76">
        <f t="shared" si="3"/>
        <v>9.3333333333333339</v>
      </c>
      <c r="M13" s="81" t="str">
        <f t="shared" si="4"/>
        <v>-</v>
      </c>
      <c r="O13" s="82" t="s">
        <v>14</v>
      </c>
    </row>
    <row r="14" spans="1:15" ht="18.75" x14ac:dyDescent="0.2">
      <c r="A14" s="23">
        <v>8</v>
      </c>
      <c r="B14" s="38" t="s">
        <v>163</v>
      </c>
      <c r="C14" s="23" t="s">
        <v>104</v>
      </c>
      <c r="D14" s="23">
        <f t="shared" si="0"/>
        <v>8</v>
      </c>
      <c r="E14" s="23">
        <v>10</v>
      </c>
      <c r="F14" s="23">
        <f t="shared" si="1"/>
        <v>80</v>
      </c>
      <c r="G14" s="76">
        <f t="shared" si="2"/>
        <v>8</v>
      </c>
      <c r="H14" s="23">
        <v>34</v>
      </c>
      <c r="I14" s="23">
        <v>234</v>
      </c>
      <c r="J14" s="23">
        <v>34</v>
      </c>
      <c r="K14" s="23">
        <v>266</v>
      </c>
      <c r="L14" s="76">
        <f t="shared" si="3"/>
        <v>7.4358974358974361</v>
      </c>
      <c r="M14" s="81" t="str">
        <f t="shared" si="4"/>
        <v>-</v>
      </c>
    </row>
    <row r="15" spans="1:15" ht="18.75" x14ac:dyDescent="0.2">
      <c r="A15" s="23">
        <v>9</v>
      </c>
      <c r="B15" s="38" t="s">
        <v>164</v>
      </c>
      <c r="C15" s="23" t="s">
        <v>107</v>
      </c>
      <c r="D15" s="23">
        <f t="shared" si="0"/>
        <v>9</v>
      </c>
      <c r="E15" s="23">
        <v>10</v>
      </c>
      <c r="F15" s="23">
        <f t="shared" si="1"/>
        <v>90</v>
      </c>
      <c r="G15" s="76">
        <f t="shared" si="2"/>
        <v>9</v>
      </c>
      <c r="H15" s="23">
        <v>34</v>
      </c>
      <c r="I15" s="23">
        <v>316</v>
      </c>
      <c r="J15" s="23">
        <v>34</v>
      </c>
      <c r="K15" s="23">
        <v>292</v>
      </c>
      <c r="L15" s="76">
        <f t="shared" si="3"/>
        <v>8.9487179487179489</v>
      </c>
      <c r="M15" s="81" t="str">
        <f t="shared" si="4"/>
        <v>-</v>
      </c>
    </row>
    <row r="16" spans="1:15" ht="18.75" x14ac:dyDescent="0.2">
      <c r="A16" s="23">
        <v>10</v>
      </c>
      <c r="B16" s="38" t="s">
        <v>165</v>
      </c>
      <c r="C16" s="23" t="s">
        <v>104</v>
      </c>
      <c r="D16" s="23">
        <f t="shared" si="0"/>
        <v>8</v>
      </c>
      <c r="E16" s="23">
        <v>10</v>
      </c>
      <c r="F16" s="23">
        <f t="shared" si="1"/>
        <v>80</v>
      </c>
      <c r="G16" s="76">
        <f t="shared" si="2"/>
        <v>8</v>
      </c>
      <c r="H16" s="23">
        <v>34</v>
      </c>
      <c r="I16" s="23">
        <v>242</v>
      </c>
      <c r="J16" s="23">
        <v>34</v>
      </c>
      <c r="K16" s="23">
        <v>228</v>
      </c>
      <c r="L16" s="76">
        <f t="shared" si="3"/>
        <v>7.0512820512820511</v>
      </c>
      <c r="M16" s="81" t="str">
        <f t="shared" si="4"/>
        <v>-</v>
      </c>
    </row>
    <row r="17" spans="1:13" ht="18.75" x14ac:dyDescent="0.2">
      <c r="A17" s="23">
        <v>11</v>
      </c>
      <c r="B17" s="38" t="s">
        <v>166</v>
      </c>
      <c r="C17" s="23" t="s">
        <v>105</v>
      </c>
      <c r="D17" s="23">
        <f t="shared" si="0"/>
        <v>10</v>
      </c>
      <c r="E17" s="23">
        <v>10</v>
      </c>
      <c r="F17" s="23">
        <f t="shared" si="1"/>
        <v>100</v>
      </c>
      <c r="G17" s="76">
        <f t="shared" si="2"/>
        <v>10</v>
      </c>
      <c r="H17" s="23">
        <v>34</v>
      </c>
      <c r="I17" s="23">
        <v>332</v>
      </c>
      <c r="J17" s="23">
        <v>34</v>
      </c>
      <c r="K17" s="23">
        <v>316</v>
      </c>
      <c r="L17" s="76">
        <f t="shared" si="3"/>
        <v>9.5897435897435894</v>
      </c>
      <c r="M17" s="81" t="str">
        <f t="shared" si="4"/>
        <v>-</v>
      </c>
    </row>
    <row r="18" spans="1:13" ht="18.75" x14ac:dyDescent="0.2">
      <c r="A18" s="23">
        <v>12</v>
      </c>
      <c r="B18" s="38" t="s">
        <v>167</v>
      </c>
      <c r="C18" s="23" t="s">
        <v>105</v>
      </c>
      <c r="D18" s="23">
        <f t="shared" si="0"/>
        <v>10</v>
      </c>
      <c r="E18" s="23">
        <v>10</v>
      </c>
      <c r="F18" s="23">
        <f t="shared" si="1"/>
        <v>100</v>
      </c>
      <c r="G18" s="76">
        <f t="shared" si="2"/>
        <v>10</v>
      </c>
      <c r="H18" s="23">
        <v>34</v>
      </c>
      <c r="I18" s="23">
        <v>298</v>
      </c>
      <c r="J18" s="23">
        <v>34</v>
      </c>
      <c r="K18" s="23">
        <v>302</v>
      </c>
      <c r="L18" s="76">
        <f t="shared" si="3"/>
        <v>8.9743589743589745</v>
      </c>
      <c r="M18" s="81" t="str">
        <f t="shared" si="4"/>
        <v>-</v>
      </c>
    </row>
    <row r="19" spans="1:13" ht="18.75" x14ac:dyDescent="0.2">
      <c r="A19" s="23">
        <v>13</v>
      </c>
      <c r="B19" s="38" t="s">
        <v>168</v>
      </c>
      <c r="C19" s="23" t="s">
        <v>105</v>
      </c>
      <c r="D19" s="23">
        <f t="shared" si="0"/>
        <v>10</v>
      </c>
      <c r="E19" s="23">
        <v>10</v>
      </c>
      <c r="F19" s="23">
        <f t="shared" si="1"/>
        <v>100</v>
      </c>
      <c r="G19" s="76">
        <f t="shared" si="2"/>
        <v>10</v>
      </c>
      <c r="H19" s="23">
        <v>34</v>
      </c>
      <c r="I19" s="23">
        <v>302</v>
      </c>
      <c r="J19" s="23">
        <v>34</v>
      </c>
      <c r="K19" s="23">
        <v>290</v>
      </c>
      <c r="L19" s="76">
        <f t="shared" si="3"/>
        <v>8.8717948717948723</v>
      </c>
      <c r="M19" s="81" t="str">
        <f t="shared" si="4"/>
        <v>-</v>
      </c>
    </row>
    <row r="20" spans="1:13" ht="20.25" x14ac:dyDescent="0.3">
      <c r="A20" s="73"/>
      <c r="B20" s="130"/>
      <c r="C20" s="130"/>
      <c r="D20" s="130"/>
      <c r="E20" s="74"/>
      <c r="F20" s="74"/>
      <c r="G20" s="74"/>
      <c r="H20" s="74"/>
      <c r="I20" s="74"/>
      <c r="J20" s="73"/>
      <c r="K20" s="73"/>
      <c r="L20" s="73"/>
      <c r="M20" s="73"/>
    </row>
    <row r="21" spans="1:13" x14ac:dyDescent="0.2">
      <c r="A21" s="42"/>
      <c r="B21" s="42"/>
      <c r="C21" s="42"/>
      <c r="D21" s="42"/>
      <c r="E21" s="42"/>
      <c r="F21" s="42"/>
      <c r="G21" s="42"/>
      <c r="H21" s="42"/>
      <c r="I21" s="42"/>
      <c r="J21" s="36"/>
      <c r="K21" s="36"/>
      <c r="L21" s="36"/>
      <c r="M21" s="36"/>
    </row>
    <row r="22" spans="1:13" ht="15" x14ac:dyDescent="0.2">
      <c r="A22" s="69"/>
      <c r="B22" s="69"/>
      <c r="C22" s="69"/>
      <c r="D22" s="69"/>
      <c r="E22" s="69"/>
      <c r="F22" s="69"/>
      <c r="G22" s="69"/>
      <c r="H22" s="69"/>
      <c r="I22" s="69"/>
      <c r="J22" s="36"/>
      <c r="K22" s="36"/>
      <c r="L22" s="36"/>
      <c r="M22" s="36"/>
    </row>
    <row r="23" spans="1:13" ht="15" x14ac:dyDescent="0.2">
      <c r="A23" s="69"/>
      <c r="B23" s="165" t="s">
        <v>12</v>
      </c>
      <c r="C23" s="165"/>
      <c r="D23" s="166" t="s">
        <v>13</v>
      </c>
      <c r="E23" s="166"/>
      <c r="F23" s="167" t="s">
        <v>137</v>
      </c>
      <c r="G23" s="167"/>
      <c r="H23" s="167"/>
      <c r="I23" s="167"/>
      <c r="J23" s="167"/>
      <c r="K23" s="167"/>
      <c r="L23" s="167"/>
      <c r="M23" s="167"/>
    </row>
    <row r="24" spans="1:13" ht="15" x14ac:dyDescent="0.2">
      <c r="A24" s="69"/>
      <c r="B24" s="70"/>
      <c r="C24" s="70"/>
      <c r="D24" s="43"/>
      <c r="E24" s="69"/>
      <c r="F24" s="69"/>
      <c r="G24" s="69"/>
      <c r="H24" s="69"/>
      <c r="I24" s="69"/>
      <c r="J24" s="36"/>
      <c r="K24" s="36"/>
      <c r="L24" s="36"/>
      <c r="M24" s="36"/>
    </row>
    <row r="25" spans="1:13" ht="15" x14ac:dyDescent="0.2">
      <c r="A25" s="69"/>
      <c r="B25" s="70"/>
      <c r="C25" s="129"/>
      <c r="D25" s="129"/>
      <c r="E25" s="69"/>
      <c r="F25" s="69"/>
      <c r="G25" s="69"/>
      <c r="H25" s="69"/>
      <c r="I25" s="69"/>
      <c r="J25" s="36"/>
      <c r="K25" s="36"/>
      <c r="L25" s="36"/>
      <c r="M25" s="36"/>
    </row>
    <row r="26" spans="1:13" ht="15" x14ac:dyDescent="0.2">
      <c r="A26" s="69"/>
      <c r="B26" s="127"/>
      <c r="C26" s="127"/>
      <c r="D26" s="127"/>
      <c r="E26" s="69"/>
      <c r="F26" s="69"/>
      <c r="G26" s="69"/>
      <c r="H26" s="69"/>
      <c r="I26" s="69"/>
      <c r="J26" s="36"/>
      <c r="K26" s="36"/>
      <c r="L26" s="36"/>
      <c r="M26" s="36"/>
    </row>
  </sheetData>
  <mergeCells count="23">
    <mergeCell ref="A1:M1"/>
    <mergeCell ref="A2:M2"/>
    <mergeCell ref="A3:M3"/>
    <mergeCell ref="A4:A6"/>
    <mergeCell ref="B4:B6"/>
    <mergeCell ref="C4:D4"/>
    <mergeCell ref="E4:E6"/>
    <mergeCell ref="F4:F6"/>
    <mergeCell ref="G4:G6"/>
    <mergeCell ref="H4:I4"/>
    <mergeCell ref="B26:D26"/>
    <mergeCell ref="J4:K4"/>
    <mergeCell ref="M4:M6"/>
    <mergeCell ref="C5:D5"/>
    <mergeCell ref="H5:H6"/>
    <mergeCell ref="I5:I6"/>
    <mergeCell ref="J5:J6"/>
    <mergeCell ref="K5:K6"/>
    <mergeCell ref="B20:D20"/>
    <mergeCell ref="B23:C23"/>
    <mergeCell ref="D23:E23"/>
    <mergeCell ref="F23:M23"/>
    <mergeCell ref="C25:D25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O6" sqref="O6"/>
    </sheetView>
  </sheetViews>
  <sheetFormatPr defaultRowHeight="12.75" x14ac:dyDescent="0.2"/>
  <cols>
    <col min="2" max="2" width="18.140625" customWidth="1"/>
    <col min="3" max="3" width="11.7109375" customWidth="1"/>
    <col min="4" max="4" width="11.85546875" customWidth="1"/>
    <col min="5" max="5" width="11.140625" customWidth="1"/>
    <col min="6" max="6" width="10.42578125" customWidth="1"/>
    <col min="7" max="7" width="10.85546875" customWidth="1"/>
    <col min="8" max="8" width="11" customWidth="1"/>
    <col min="9" max="9" width="10.7109375" customWidth="1"/>
    <col min="10" max="10" width="10.85546875" customWidth="1"/>
    <col min="12" max="12" width="11.85546875" customWidth="1"/>
    <col min="13" max="13" width="10.5703125" customWidth="1"/>
  </cols>
  <sheetData>
    <row r="1" spans="1:13" ht="22.5" x14ac:dyDescent="0.2">
      <c r="A1" s="121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0.25" x14ac:dyDescent="0.2">
      <c r="A2" s="123" t="s">
        <v>148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5.5" x14ac:dyDescent="0.2">
      <c r="A3" s="179" t="s">
        <v>20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8.75" x14ac:dyDescent="0.2">
      <c r="A4" s="161" t="s">
        <v>1</v>
      </c>
      <c r="B4" s="163" t="s">
        <v>2</v>
      </c>
      <c r="C4" s="159" t="s">
        <v>140</v>
      </c>
      <c r="D4" s="160"/>
      <c r="E4" s="163" t="s">
        <v>17</v>
      </c>
      <c r="F4" s="161" t="s">
        <v>4</v>
      </c>
      <c r="G4" s="171" t="s">
        <v>127</v>
      </c>
      <c r="H4" s="174" t="s">
        <v>129</v>
      </c>
      <c r="I4" s="175"/>
      <c r="J4" s="157" t="s">
        <v>128</v>
      </c>
      <c r="K4" s="158"/>
      <c r="L4" s="45" t="s">
        <v>126</v>
      </c>
      <c r="M4" s="138" t="s">
        <v>34</v>
      </c>
    </row>
    <row r="5" spans="1:13" ht="20.25" x14ac:dyDescent="0.2">
      <c r="A5" s="169"/>
      <c r="B5" s="170"/>
      <c r="C5" s="159" t="s">
        <v>143</v>
      </c>
      <c r="D5" s="160"/>
      <c r="E5" s="170"/>
      <c r="F5" s="169"/>
      <c r="G5" s="172"/>
      <c r="H5" s="161" t="s">
        <v>17</v>
      </c>
      <c r="I5" s="161" t="s">
        <v>4</v>
      </c>
      <c r="J5" s="163" t="s">
        <v>17</v>
      </c>
      <c r="K5" s="138" t="s">
        <v>4</v>
      </c>
      <c r="L5" s="71" t="s">
        <v>35</v>
      </c>
      <c r="M5" s="139"/>
    </row>
    <row r="6" spans="1:13" ht="25.5" x14ac:dyDescent="0.2">
      <c r="A6" s="162"/>
      <c r="B6" s="164"/>
      <c r="C6" s="80" t="s">
        <v>5</v>
      </c>
      <c r="D6" s="80">
        <v>12</v>
      </c>
      <c r="E6" s="164"/>
      <c r="F6" s="162"/>
      <c r="G6" s="173"/>
      <c r="H6" s="162"/>
      <c r="I6" s="162"/>
      <c r="J6" s="164"/>
      <c r="K6" s="140"/>
      <c r="L6" s="79" t="s">
        <v>141</v>
      </c>
      <c r="M6" s="140"/>
    </row>
    <row r="7" spans="1:13" ht="29.25" customHeight="1" x14ac:dyDescent="0.2">
      <c r="A7" s="88">
        <v>1</v>
      </c>
      <c r="B7" s="86" t="s">
        <v>170</v>
      </c>
      <c r="C7" s="23" t="s">
        <v>105</v>
      </c>
      <c r="D7" s="23">
        <f t="shared" ref="D7:D9" si="0">IF(C7="AA",10, IF(C7="AB",9, IF(C7="BB",8, IF(C7="BC",7,IF(C7="CC",6, IF(C7="CD",5, IF(C7="DD",4,IF(C7="F",0))))))))</f>
        <v>10</v>
      </c>
      <c r="E7" s="23">
        <v>12</v>
      </c>
      <c r="F7" s="23">
        <f t="shared" ref="F7:F9" si="1">(D7*12)</f>
        <v>120</v>
      </c>
      <c r="G7" s="76">
        <f t="shared" ref="G7:G9" si="2">F7/E7</f>
        <v>10</v>
      </c>
      <c r="H7" s="23">
        <v>34</v>
      </c>
      <c r="I7" s="23">
        <v>276</v>
      </c>
      <c r="J7" s="23">
        <v>32</v>
      </c>
      <c r="K7" s="23">
        <v>220</v>
      </c>
      <c r="L7" s="76">
        <f t="shared" ref="L7:L9" si="3">(F7+K7+I7)/(E7+J7+H7)</f>
        <v>7.8974358974358978</v>
      </c>
      <c r="M7" s="81" t="str">
        <f t="shared" ref="M7:M9" si="4">IF(L7&lt;6,"***", IF(L7&gt;=6,"-"))</f>
        <v>-</v>
      </c>
    </row>
    <row r="8" spans="1:13" ht="29.25" customHeight="1" x14ac:dyDescent="0.2">
      <c r="A8" s="88">
        <v>2</v>
      </c>
      <c r="B8" s="86" t="s">
        <v>171</v>
      </c>
      <c r="C8" s="23" t="s">
        <v>107</v>
      </c>
      <c r="D8" s="23">
        <f t="shared" si="0"/>
        <v>9</v>
      </c>
      <c r="E8" s="23">
        <v>12</v>
      </c>
      <c r="F8" s="23">
        <f t="shared" si="1"/>
        <v>108</v>
      </c>
      <c r="G8" s="76">
        <f t="shared" si="2"/>
        <v>9</v>
      </c>
      <c r="H8" s="23">
        <v>34</v>
      </c>
      <c r="I8" s="23">
        <v>194</v>
      </c>
      <c r="J8" s="23">
        <v>32</v>
      </c>
      <c r="K8" s="23">
        <v>204</v>
      </c>
      <c r="L8" s="76">
        <f t="shared" si="3"/>
        <v>6.4871794871794872</v>
      </c>
      <c r="M8" s="81" t="str">
        <f t="shared" si="4"/>
        <v>-</v>
      </c>
    </row>
    <row r="9" spans="1:13" ht="29.25" customHeight="1" x14ac:dyDescent="0.2">
      <c r="A9" s="88">
        <v>3</v>
      </c>
      <c r="B9" s="86" t="s">
        <v>169</v>
      </c>
      <c r="C9" s="23" t="s">
        <v>105</v>
      </c>
      <c r="D9" s="23">
        <f t="shared" si="0"/>
        <v>10</v>
      </c>
      <c r="E9" s="23">
        <v>12</v>
      </c>
      <c r="F9" s="23">
        <f t="shared" si="1"/>
        <v>120</v>
      </c>
      <c r="G9" s="76">
        <f t="shared" si="2"/>
        <v>10</v>
      </c>
      <c r="H9" s="23">
        <v>34</v>
      </c>
      <c r="I9" s="23">
        <v>304</v>
      </c>
      <c r="J9" s="23">
        <v>32</v>
      </c>
      <c r="K9" s="23">
        <v>288</v>
      </c>
      <c r="L9" s="76">
        <f t="shared" si="3"/>
        <v>9.1282051282051277</v>
      </c>
      <c r="M9" s="81" t="str">
        <f t="shared" si="4"/>
        <v>-</v>
      </c>
    </row>
    <row r="10" spans="1:13" ht="29.25" customHeight="1" x14ac:dyDescent="0.2">
      <c r="A10" s="88">
        <v>4</v>
      </c>
      <c r="B10" s="86" t="s">
        <v>172</v>
      </c>
      <c r="C10" s="23" t="s">
        <v>105</v>
      </c>
      <c r="D10" s="23">
        <f t="shared" ref="D10:D12" si="5">IF(C10="AA",10, IF(C10="AB",9, IF(C10="BB",8, IF(C10="BC",7,IF(C10="CC",6, IF(C10="CD",5, IF(C10="DD",4,IF(C10="F",0))))))))</f>
        <v>10</v>
      </c>
      <c r="E10" s="23">
        <v>12</v>
      </c>
      <c r="F10" s="23">
        <f>(D10*12)</f>
        <v>120</v>
      </c>
      <c r="G10" s="76">
        <f>F10/E10</f>
        <v>10</v>
      </c>
      <c r="H10" s="23">
        <v>34</v>
      </c>
      <c r="I10" s="23">
        <v>318</v>
      </c>
      <c r="J10" s="23">
        <v>32</v>
      </c>
      <c r="K10" s="23">
        <v>306</v>
      </c>
      <c r="L10" s="76">
        <f>(F10+K10+I10)/(E10+J10+H10)</f>
        <v>9.5384615384615383</v>
      </c>
      <c r="M10" s="81" t="str">
        <f>IF(L10&lt;6,"***", IF(L10&gt;=6,"-"))</f>
        <v>-</v>
      </c>
    </row>
    <row r="11" spans="1:13" ht="29.25" customHeight="1" x14ac:dyDescent="0.2">
      <c r="A11" s="88">
        <v>5</v>
      </c>
      <c r="B11" s="86" t="s">
        <v>173</v>
      </c>
      <c r="C11" s="23" t="s">
        <v>105</v>
      </c>
      <c r="D11" s="23">
        <f t="shared" si="5"/>
        <v>10</v>
      </c>
      <c r="E11" s="23">
        <v>12</v>
      </c>
      <c r="F11" s="23">
        <f t="shared" ref="F11:F12" si="6">(D11*12)</f>
        <v>120</v>
      </c>
      <c r="G11" s="76">
        <f t="shared" ref="G11:G12" si="7">F11/E11</f>
        <v>10</v>
      </c>
      <c r="H11" s="23">
        <v>34</v>
      </c>
      <c r="I11" s="23">
        <v>278</v>
      </c>
      <c r="J11" s="23">
        <v>32</v>
      </c>
      <c r="K11" s="23">
        <v>266</v>
      </c>
      <c r="L11" s="76">
        <f t="shared" ref="L11:L12" si="8">(F11+K11+I11)/(E11+J11+H11)</f>
        <v>8.5128205128205128</v>
      </c>
      <c r="M11" s="81" t="str">
        <f t="shared" ref="M11:M12" si="9">IF(L11&lt;6,"***", IF(L11&gt;=6,"-"))</f>
        <v>-</v>
      </c>
    </row>
    <row r="12" spans="1:13" ht="29.25" customHeight="1" x14ac:dyDescent="0.2">
      <c r="A12" s="88">
        <v>6</v>
      </c>
      <c r="B12" s="86" t="s">
        <v>174</v>
      </c>
      <c r="C12" s="23" t="s">
        <v>107</v>
      </c>
      <c r="D12" s="23">
        <f t="shared" si="5"/>
        <v>9</v>
      </c>
      <c r="E12" s="23">
        <v>12</v>
      </c>
      <c r="F12" s="23">
        <f t="shared" si="6"/>
        <v>108</v>
      </c>
      <c r="G12" s="76">
        <f t="shared" si="7"/>
        <v>9</v>
      </c>
      <c r="H12" s="23">
        <v>34</v>
      </c>
      <c r="I12" s="23">
        <v>222</v>
      </c>
      <c r="J12" s="23">
        <v>32</v>
      </c>
      <c r="K12" s="23">
        <v>192</v>
      </c>
      <c r="L12" s="76">
        <f t="shared" si="8"/>
        <v>6.6923076923076925</v>
      </c>
      <c r="M12" s="81" t="str">
        <f t="shared" si="9"/>
        <v>-</v>
      </c>
    </row>
    <row r="17" spans="1:13" ht="15" x14ac:dyDescent="0.25">
      <c r="A17" s="87"/>
      <c r="B17" s="176" t="s">
        <v>12</v>
      </c>
      <c r="C17" s="176"/>
      <c r="D17" s="177" t="s">
        <v>13</v>
      </c>
      <c r="E17" s="177"/>
      <c r="F17" s="178" t="s">
        <v>139</v>
      </c>
      <c r="G17" s="178"/>
      <c r="H17" s="178"/>
      <c r="I17" s="178"/>
      <c r="J17" s="178"/>
      <c r="K17" s="178"/>
      <c r="L17" s="178"/>
      <c r="M17" s="178"/>
    </row>
  </sheetData>
  <mergeCells count="20">
    <mergeCell ref="A1:M1"/>
    <mergeCell ref="A2:M2"/>
    <mergeCell ref="A3:M3"/>
    <mergeCell ref="A4:A6"/>
    <mergeCell ref="B4:B6"/>
    <mergeCell ref="C4:D4"/>
    <mergeCell ref="E4:E6"/>
    <mergeCell ref="F4:F6"/>
    <mergeCell ref="G4:G6"/>
    <mergeCell ref="H4:I4"/>
    <mergeCell ref="B17:C17"/>
    <mergeCell ref="D17:E17"/>
    <mergeCell ref="F17:M17"/>
    <mergeCell ref="J4:K4"/>
    <mergeCell ref="M4:M6"/>
    <mergeCell ref="C5:D5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workbookViewId="0">
      <selection activeCell="K16" sqref="K16"/>
    </sheetView>
  </sheetViews>
  <sheetFormatPr defaultRowHeight="12.75" x14ac:dyDescent="0.2"/>
  <cols>
    <col min="2" max="2" width="21" customWidth="1"/>
    <col min="3" max="4" width="12.5703125" customWidth="1"/>
    <col min="5" max="5" width="11" customWidth="1"/>
    <col min="6" max="6" width="10.85546875" customWidth="1"/>
    <col min="7" max="7" width="11.85546875" customWidth="1"/>
    <col min="8" max="8" width="11" customWidth="1"/>
    <col min="9" max="9" width="10.7109375" customWidth="1"/>
    <col min="10" max="10" width="10.5703125" customWidth="1"/>
    <col min="11" max="11" width="10.85546875" customWidth="1"/>
    <col min="12" max="12" width="12.28515625" customWidth="1"/>
    <col min="13" max="13" width="11" customWidth="1"/>
  </cols>
  <sheetData>
    <row r="1" spans="1:13" ht="22.5" x14ac:dyDescent="0.2">
      <c r="A1" s="121" t="s">
        <v>16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0.25" x14ac:dyDescent="0.2">
      <c r="A2" s="123" t="s">
        <v>148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9.25" x14ac:dyDescent="0.2">
      <c r="A3" s="181" t="s">
        <v>142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8.75" x14ac:dyDescent="0.2">
      <c r="A4" s="161" t="s">
        <v>1</v>
      </c>
      <c r="B4" s="163" t="s">
        <v>2</v>
      </c>
      <c r="C4" s="159" t="s">
        <v>144</v>
      </c>
      <c r="D4" s="160"/>
      <c r="E4" s="163" t="s">
        <v>17</v>
      </c>
      <c r="F4" s="161" t="s">
        <v>4</v>
      </c>
      <c r="G4" s="171" t="s">
        <v>127</v>
      </c>
      <c r="H4" s="174" t="s">
        <v>129</v>
      </c>
      <c r="I4" s="175"/>
      <c r="J4" s="157" t="s">
        <v>128</v>
      </c>
      <c r="K4" s="158"/>
      <c r="L4" s="45" t="s">
        <v>126</v>
      </c>
      <c r="M4" s="138" t="s">
        <v>34</v>
      </c>
    </row>
    <row r="5" spans="1:13" ht="20.25" x14ac:dyDescent="0.2">
      <c r="A5" s="169"/>
      <c r="B5" s="170"/>
      <c r="C5" s="159" t="s">
        <v>143</v>
      </c>
      <c r="D5" s="160"/>
      <c r="E5" s="170"/>
      <c r="F5" s="169"/>
      <c r="G5" s="172"/>
      <c r="H5" s="161" t="s">
        <v>17</v>
      </c>
      <c r="I5" s="161" t="s">
        <v>4</v>
      </c>
      <c r="J5" s="163" t="s">
        <v>17</v>
      </c>
      <c r="K5" s="138" t="s">
        <v>4</v>
      </c>
      <c r="L5" s="71" t="s">
        <v>35</v>
      </c>
      <c r="M5" s="139"/>
    </row>
    <row r="6" spans="1:13" ht="14.25" x14ac:dyDescent="0.2">
      <c r="A6" s="162"/>
      <c r="B6" s="164"/>
      <c r="C6" s="80" t="s">
        <v>5</v>
      </c>
      <c r="D6" s="80">
        <v>12</v>
      </c>
      <c r="E6" s="164"/>
      <c r="F6" s="162"/>
      <c r="G6" s="173"/>
      <c r="H6" s="162"/>
      <c r="I6" s="162"/>
      <c r="J6" s="164"/>
      <c r="K6" s="140"/>
      <c r="L6" s="79" t="s">
        <v>145</v>
      </c>
      <c r="M6" s="140"/>
    </row>
    <row r="7" spans="1:13" ht="24.75" customHeight="1" x14ac:dyDescent="0.2">
      <c r="A7" s="23">
        <v>1</v>
      </c>
      <c r="B7" s="83" t="s">
        <v>149</v>
      </c>
      <c r="C7" s="84" t="s">
        <v>104</v>
      </c>
      <c r="D7" s="84">
        <f t="shared" ref="D7:D12" si="0">IF(C7="AA",10, IF(C7="AB",9, IF(C7="BB",8, IF(C7="BC",7,IF(C7="CC",6, IF(C7="CD",5, IF(C7="DD",4,IF(C7="F",0))))))))</f>
        <v>8</v>
      </c>
      <c r="E7" s="84">
        <v>12</v>
      </c>
      <c r="F7" s="84">
        <f>(D7*12)</f>
        <v>96</v>
      </c>
      <c r="G7" s="85">
        <f>F7/E7</f>
        <v>8</v>
      </c>
      <c r="H7" s="84">
        <v>32</v>
      </c>
      <c r="I7" s="84">
        <v>296</v>
      </c>
      <c r="J7" s="84">
        <v>34</v>
      </c>
      <c r="K7" s="84">
        <v>296</v>
      </c>
      <c r="L7" s="85">
        <f>(F7+K7+I7)/(E7+J7+H7)</f>
        <v>8.8205128205128212</v>
      </c>
      <c r="M7" s="35" t="str">
        <f>IF(L7&lt;6,"***", IF(L7&gt;=6,"-"))</f>
        <v>-</v>
      </c>
    </row>
    <row r="8" spans="1:13" ht="22.5" customHeight="1" x14ac:dyDescent="0.2">
      <c r="A8" s="23">
        <v>2</v>
      </c>
      <c r="B8" s="83" t="s">
        <v>150</v>
      </c>
      <c r="C8" s="84" t="s">
        <v>104</v>
      </c>
      <c r="D8" s="84">
        <f t="shared" si="0"/>
        <v>8</v>
      </c>
      <c r="E8" s="84">
        <v>12</v>
      </c>
      <c r="F8" s="84">
        <f t="shared" ref="F8:F13" si="1">(D8*12)</f>
        <v>96</v>
      </c>
      <c r="G8" s="85">
        <f t="shared" ref="G8:G12" si="2">F8/E8</f>
        <v>8</v>
      </c>
      <c r="H8" s="84">
        <v>32</v>
      </c>
      <c r="I8" s="84">
        <v>290</v>
      </c>
      <c r="J8" s="84">
        <v>34</v>
      </c>
      <c r="K8" s="84">
        <v>310</v>
      </c>
      <c r="L8" s="85">
        <f t="shared" ref="L8:L13" si="3">(F8+K8+I8)/(E8+J8+H8)</f>
        <v>8.9230769230769234</v>
      </c>
      <c r="M8" s="35" t="str">
        <f t="shared" ref="M8:M12" si="4">IF(L8&lt;6,"***", IF(L8&gt;=6,"-"))</f>
        <v>-</v>
      </c>
    </row>
    <row r="9" spans="1:13" ht="22.5" customHeight="1" x14ac:dyDescent="0.2">
      <c r="A9" s="23">
        <v>3</v>
      </c>
      <c r="B9" s="83" t="s">
        <v>151</v>
      </c>
      <c r="C9" s="84" t="s">
        <v>107</v>
      </c>
      <c r="D9" s="84">
        <f t="shared" si="0"/>
        <v>9</v>
      </c>
      <c r="E9" s="84">
        <v>12</v>
      </c>
      <c r="F9" s="84">
        <f t="shared" si="1"/>
        <v>108</v>
      </c>
      <c r="G9" s="85">
        <f t="shared" si="2"/>
        <v>9</v>
      </c>
      <c r="H9" s="84">
        <v>32</v>
      </c>
      <c r="I9" s="84">
        <v>222</v>
      </c>
      <c r="J9" s="84">
        <v>34</v>
      </c>
      <c r="K9" s="84">
        <v>250</v>
      </c>
      <c r="L9" s="85">
        <f t="shared" si="3"/>
        <v>7.4358974358974361</v>
      </c>
      <c r="M9" s="35" t="str">
        <f t="shared" si="4"/>
        <v>-</v>
      </c>
    </row>
    <row r="10" spans="1:13" ht="21.75" customHeight="1" x14ac:dyDescent="0.2">
      <c r="A10" s="23">
        <v>4</v>
      </c>
      <c r="B10" s="83" t="s">
        <v>152</v>
      </c>
      <c r="C10" s="84" t="s">
        <v>105</v>
      </c>
      <c r="D10" s="84">
        <f t="shared" si="0"/>
        <v>10</v>
      </c>
      <c r="E10" s="84">
        <v>12</v>
      </c>
      <c r="F10" s="84">
        <f t="shared" si="1"/>
        <v>120</v>
      </c>
      <c r="G10" s="85">
        <f t="shared" si="2"/>
        <v>10</v>
      </c>
      <c r="H10" s="84">
        <v>32</v>
      </c>
      <c r="I10" s="84">
        <v>234</v>
      </c>
      <c r="J10" s="84">
        <v>34</v>
      </c>
      <c r="K10" s="84">
        <v>236</v>
      </c>
      <c r="L10" s="85">
        <f t="shared" si="3"/>
        <v>7.5641025641025639</v>
      </c>
      <c r="M10" s="35" t="str">
        <f t="shared" si="4"/>
        <v>-</v>
      </c>
    </row>
    <row r="11" spans="1:13" ht="22.5" customHeight="1" x14ac:dyDescent="0.2">
      <c r="A11" s="23">
        <v>5</v>
      </c>
      <c r="B11" s="83" t="s">
        <v>153</v>
      </c>
      <c r="C11" s="84" t="s">
        <v>106</v>
      </c>
      <c r="D11" s="84">
        <f t="shared" si="0"/>
        <v>7</v>
      </c>
      <c r="E11" s="84">
        <v>12</v>
      </c>
      <c r="F11" s="84">
        <f t="shared" si="1"/>
        <v>84</v>
      </c>
      <c r="G11" s="85">
        <f t="shared" si="2"/>
        <v>7</v>
      </c>
      <c r="H11" s="84">
        <v>32</v>
      </c>
      <c r="I11" s="90">
        <v>214</v>
      </c>
      <c r="J11" s="84">
        <v>34</v>
      </c>
      <c r="K11" s="84">
        <v>206</v>
      </c>
      <c r="L11" s="85">
        <f t="shared" si="3"/>
        <v>6.4615384615384617</v>
      </c>
      <c r="M11" s="35" t="str">
        <f t="shared" si="4"/>
        <v>-</v>
      </c>
    </row>
    <row r="12" spans="1:13" ht="23.25" customHeight="1" x14ac:dyDescent="0.2">
      <c r="A12" s="23">
        <v>6</v>
      </c>
      <c r="B12" s="83" t="s">
        <v>154</v>
      </c>
      <c r="C12" s="84" t="s">
        <v>105</v>
      </c>
      <c r="D12" s="84">
        <f t="shared" si="0"/>
        <v>10</v>
      </c>
      <c r="E12" s="84">
        <v>12</v>
      </c>
      <c r="F12" s="84">
        <f t="shared" si="1"/>
        <v>120</v>
      </c>
      <c r="G12" s="85">
        <f t="shared" si="2"/>
        <v>10</v>
      </c>
      <c r="H12" s="84">
        <v>32</v>
      </c>
      <c r="I12" s="84">
        <v>296</v>
      </c>
      <c r="J12" s="84">
        <v>34</v>
      </c>
      <c r="K12" s="84">
        <v>306</v>
      </c>
      <c r="L12" s="85">
        <f t="shared" si="3"/>
        <v>9.2564102564102573</v>
      </c>
      <c r="M12" s="35" t="str">
        <f t="shared" si="4"/>
        <v>-</v>
      </c>
    </row>
    <row r="13" spans="1:13" ht="24" customHeight="1" x14ac:dyDescent="0.2">
      <c r="A13" s="23">
        <v>7</v>
      </c>
      <c r="B13" s="83" t="s">
        <v>155</v>
      </c>
      <c r="C13" s="84" t="s">
        <v>108</v>
      </c>
      <c r="D13" s="84">
        <f t="shared" ref="D13" si="5">IF(C13="AA",10, IF(C13="AB",9, IF(C13="BB",8, IF(C13="BC",7,IF(C13="CC",6, IF(C13="CD",5, IF(C13="DD",4,IF(C13="F",0))))))))</f>
        <v>6</v>
      </c>
      <c r="E13" s="84">
        <v>12</v>
      </c>
      <c r="F13" s="84">
        <f t="shared" si="1"/>
        <v>72</v>
      </c>
      <c r="G13" s="85">
        <f t="shared" ref="G13" si="6">F13/E13</f>
        <v>6</v>
      </c>
      <c r="H13" s="84">
        <v>32</v>
      </c>
      <c r="I13" s="84">
        <v>234</v>
      </c>
      <c r="J13" s="84">
        <v>34</v>
      </c>
      <c r="K13" s="84">
        <v>224</v>
      </c>
      <c r="L13" s="85">
        <f t="shared" si="3"/>
        <v>6.7948717948717947</v>
      </c>
      <c r="M13" s="35" t="str">
        <f t="shared" ref="M13" si="7">IF(L13&lt;6,"***", IF(L13&gt;=6,"-"))</f>
        <v>-</v>
      </c>
    </row>
    <row r="17" spans="2:13" ht="28.5" customHeight="1" x14ac:dyDescent="0.2">
      <c r="B17" s="165" t="s">
        <v>12</v>
      </c>
      <c r="C17" s="165"/>
      <c r="D17" s="166" t="s">
        <v>13</v>
      </c>
      <c r="E17" s="166"/>
      <c r="F17" s="167" t="s">
        <v>139</v>
      </c>
      <c r="G17" s="167"/>
      <c r="H17" s="167"/>
      <c r="I17" s="167"/>
      <c r="J17" s="167"/>
      <c r="K17" s="167"/>
      <c r="L17" s="167"/>
      <c r="M17" s="167"/>
    </row>
  </sheetData>
  <mergeCells count="20">
    <mergeCell ref="A1:M1"/>
    <mergeCell ref="A2:M2"/>
    <mergeCell ref="A3:M3"/>
    <mergeCell ref="A4:A6"/>
    <mergeCell ref="B4:B6"/>
    <mergeCell ref="C4:D4"/>
    <mergeCell ref="E4:E6"/>
    <mergeCell ref="F4:F6"/>
    <mergeCell ref="G4:G6"/>
    <mergeCell ref="H4:I4"/>
    <mergeCell ref="B17:C17"/>
    <mergeCell ref="D17:E17"/>
    <mergeCell ref="F17:M17"/>
    <mergeCell ref="J4:K4"/>
    <mergeCell ref="M4:M6"/>
    <mergeCell ref="C5:D5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8"/>
  <sheetViews>
    <sheetView view="pageBreakPreview" zoomScale="68" zoomScaleNormal="75" zoomScaleSheetLayoutView="6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B16" sqref="AB16"/>
    </sheetView>
  </sheetViews>
  <sheetFormatPr defaultColWidth="9.140625" defaultRowHeight="15" x14ac:dyDescent="0.2"/>
  <cols>
    <col min="1" max="1" width="5.7109375" style="40" customWidth="1"/>
    <col min="2" max="2" width="20.5703125" style="40" customWidth="1"/>
    <col min="3" max="5" width="10.28515625" style="40" customWidth="1"/>
    <col min="6" max="6" width="9.42578125" style="40" customWidth="1"/>
    <col min="7" max="8" width="9.28515625" style="40" customWidth="1"/>
    <col min="9" max="9" width="10.5703125" style="40" customWidth="1"/>
    <col min="10" max="10" width="9.42578125" style="40" customWidth="1"/>
    <col min="11" max="11" width="10.28515625" style="40" customWidth="1"/>
    <col min="12" max="12" width="9.7109375" style="40" customWidth="1"/>
    <col min="13" max="13" width="11.28515625" style="40" customWidth="1"/>
    <col min="14" max="14" width="10.5703125" style="40" customWidth="1"/>
    <col min="15" max="15" width="10.28515625" style="40" customWidth="1"/>
    <col min="16" max="16" width="10.140625" style="40" customWidth="1"/>
    <col min="17" max="17" width="5.28515625" style="40" hidden="1" customWidth="1"/>
    <col min="18" max="18" width="6.85546875" style="40" hidden="1" customWidth="1"/>
    <col min="19" max="19" width="6.42578125" style="40" hidden="1" customWidth="1"/>
    <col min="20" max="20" width="6.85546875" style="40" hidden="1" customWidth="1"/>
    <col min="21" max="21" width="6.7109375" style="40" hidden="1" customWidth="1"/>
    <col min="22" max="22" width="6.28515625" style="40" hidden="1" customWidth="1"/>
    <col min="23" max="23" width="10.5703125" style="40" customWidth="1"/>
    <col min="24" max="24" width="9.7109375" style="40" customWidth="1"/>
    <col min="25" max="25" width="10.42578125" style="40" customWidth="1"/>
    <col min="26" max="26" width="9.85546875" style="36" customWidth="1"/>
    <col min="27" max="27" width="9" style="36" customWidth="1"/>
    <col min="28" max="28" width="9.7109375" style="36" customWidth="1"/>
    <col min="29" max="29" width="8.28515625" style="36" customWidth="1"/>
    <col min="30" max="16384" width="9.140625" style="36"/>
  </cols>
  <sheetData>
    <row r="1" spans="1:29" ht="20.25" customHeight="1" x14ac:dyDescent="0.2">
      <c r="A1" s="190" t="s">
        <v>16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1:29" ht="19.5" customHeight="1" x14ac:dyDescent="0.2">
      <c r="A2" s="190" t="s">
        <v>70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29" ht="20.45" customHeight="1" x14ac:dyDescent="0.2">
      <c r="A3" s="192" t="s">
        <v>20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</row>
    <row r="4" spans="1:29" ht="28.15" customHeight="1" x14ac:dyDescent="0.2">
      <c r="A4" s="196" t="s">
        <v>1</v>
      </c>
      <c r="B4" s="194" t="s">
        <v>2</v>
      </c>
      <c r="C4" s="194" t="s">
        <v>37</v>
      </c>
      <c r="D4" s="194"/>
      <c r="E4" s="194" t="s">
        <v>38</v>
      </c>
      <c r="F4" s="194"/>
      <c r="G4" s="194" t="s">
        <v>43</v>
      </c>
      <c r="H4" s="194"/>
      <c r="I4" s="194" t="s">
        <v>44</v>
      </c>
      <c r="J4" s="194"/>
      <c r="K4" s="194" t="s">
        <v>72</v>
      </c>
      <c r="L4" s="194"/>
      <c r="M4" s="194" t="s">
        <v>45</v>
      </c>
      <c r="N4" s="194"/>
      <c r="O4" s="194" t="s">
        <v>46</v>
      </c>
      <c r="P4" s="194"/>
      <c r="Q4" s="194" t="s">
        <v>3</v>
      </c>
      <c r="R4" s="195"/>
      <c r="S4" s="195"/>
      <c r="T4" s="195"/>
      <c r="U4" s="195"/>
      <c r="V4" s="195"/>
      <c r="W4" s="194" t="s">
        <v>17</v>
      </c>
      <c r="X4" s="196" t="s">
        <v>4</v>
      </c>
      <c r="Y4" s="196" t="s">
        <v>50</v>
      </c>
      <c r="Z4" s="188" t="s">
        <v>32</v>
      </c>
      <c r="AA4" s="189"/>
      <c r="AB4" s="45" t="s">
        <v>33</v>
      </c>
      <c r="AC4" s="183" t="s">
        <v>34</v>
      </c>
    </row>
    <row r="5" spans="1:29" ht="52.15" customHeight="1" x14ac:dyDescent="0.2">
      <c r="A5" s="196"/>
      <c r="B5" s="196"/>
      <c r="C5" s="197" t="s">
        <v>40</v>
      </c>
      <c r="D5" s="197"/>
      <c r="E5" s="197" t="s">
        <v>41</v>
      </c>
      <c r="F5" s="197"/>
      <c r="G5" s="197" t="s">
        <v>71</v>
      </c>
      <c r="H5" s="197"/>
      <c r="I5" s="197" t="s">
        <v>47</v>
      </c>
      <c r="J5" s="197"/>
      <c r="K5" s="207" t="s">
        <v>73</v>
      </c>
      <c r="L5" s="208"/>
      <c r="M5" s="194" t="s">
        <v>48</v>
      </c>
      <c r="N5" s="194"/>
      <c r="O5" s="194" t="s">
        <v>49</v>
      </c>
      <c r="P5" s="194"/>
      <c r="Q5" s="195"/>
      <c r="R5" s="195"/>
      <c r="S5" s="195"/>
      <c r="T5" s="195"/>
      <c r="U5" s="195"/>
      <c r="V5" s="195"/>
      <c r="W5" s="194"/>
      <c r="X5" s="195"/>
      <c r="Y5" s="196"/>
      <c r="Z5" s="132" t="s">
        <v>17</v>
      </c>
      <c r="AA5" s="205" t="s">
        <v>4</v>
      </c>
      <c r="AB5" s="45" t="s">
        <v>35</v>
      </c>
      <c r="AC5" s="184"/>
    </row>
    <row r="6" spans="1:29" ht="37.5" x14ac:dyDescent="0.2">
      <c r="A6" s="196"/>
      <c r="B6" s="196"/>
      <c r="C6" s="37" t="s">
        <v>5</v>
      </c>
      <c r="D6" s="37">
        <v>6</v>
      </c>
      <c r="E6" s="37" t="s">
        <v>5</v>
      </c>
      <c r="F6" s="37">
        <v>6</v>
      </c>
      <c r="G6" s="37" t="s">
        <v>5</v>
      </c>
      <c r="H6" s="37">
        <v>6</v>
      </c>
      <c r="I6" s="37" t="s">
        <v>5</v>
      </c>
      <c r="J6" s="37">
        <v>4</v>
      </c>
      <c r="K6" s="37" t="s">
        <v>5</v>
      </c>
      <c r="L6" s="37">
        <v>6</v>
      </c>
      <c r="M6" s="37" t="s">
        <v>5</v>
      </c>
      <c r="N6" s="37">
        <v>2</v>
      </c>
      <c r="O6" s="37" t="s">
        <v>5</v>
      </c>
      <c r="P6" s="37">
        <v>2</v>
      </c>
      <c r="Q6" s="37" t="s">
        <v>6</v>
      </c>
      <c r="R6" s="37" t="s">
        <v>7</v>
      </c>
      <c r="S6" s="37" t="s">
        <v>8</v>
      </c>
      <c r="T6" s="37" t="s">
        <v>9</v>
      </c>
      <c r="U6" s="37" t="s">
        <v>10</v>
      </c>
      <c r="V6" s="37" t="s">
        <v>11</v>
      </c>
      <c r="W6" s="194"/>
      <c r="X6" s="195"/>
      <c r="Y6" s="196"/>
      <c r="Z6" s="134"/>
      <c r="AA6" s="206"/>
      <c r="AB6" s="45" t="s">
        <v>58</v>
      </c>
      <c r="AC6" s="185"/>
    </row>
    <row r="7" spans="1:29" s="47" customFormat="1" ht="42.75" customHeight="1" x14ac:dyDescent="0.2">
      <c r="A7" s="2">
        <v>1</v>
      </c>
      <c r="B7" s="61" t="s">
        <v>75</v>
      </c>
      <c r="C7" s="20" t="s">
        <v>108</v>
      </c>
      <c r="D7" s="20">
        <f t="shared" ref="D7:D12" si="0">IF(C7="AA",10, IF(C7="AB",9, IF(C7="BB",8, IF(C7="BC",7,IF(C7="CC",6, IF(C7="CD",5, IF(C7="DD",4,IF(C7="F",0))))))))</f>
        <v>6</v>
      </c>
      <c r="E7" s="20" t="s">
        <v>106</v>
      </c>
      <c r="F7" s="20">
        <f t="shared" ref="F7:F12" si="1">IF(E7="AA",10, IF(E7="AB",9, IF(E7="BB",8, IF(E7="BC",7,IF(E7="CC",6, IF(E7="CD",5, IF(E7="DD",4,IF(E7="F",0))))))))</f>
        <v>7</v>
      </c>
      <c r="G7" s="20" t="s">
        <v>104</v>
      </c>
      <c r="H7" s="20">
        <f t="shared" ref="H7:H12" si="2">IF(G7="AA",10, IF(G7="AB",9, IF(G7="BB",8, IF(G7="BC",7,IF(G7="CC",6, IF(G7="CD",5, IF(G7="DD",4,IF(G7="F",0))))))))</f>
        <v>8</v>
      </c>
      <c r="I7" s="20" t="s">
        <v>104</v>
      </c>
      <c r="J7" s="20">
        <f t="shared" ref="J7:J12" si="3">IF(I7="AA",10, IF(I7="AB",9, IF(I7="BB",8, IF(I7="BC",7,IF(I7="CC",6, IF(I7="CD",5, IF(I7="DD",4,IF(I7="F",0))))))))</f>
        <v>8</v>
      </c>
      <c r="K7" s="20" t="s">
        <v>104</v>
      </c>
      <c r="L7" s="20">
        <f t="shared" ref="L7:N12" si="4">IF(K7="AA",10, IF(K7="AB",9, IF(K7="BB",8, IF(K7="BC",7,IF(K7="CC",6, IF(K7="CD",5, IF(K7="DD",4,IF(K7="F",0))))))))</f>
        <v>8</v>
      </c>
      <c r="M7" s="20" t="s">
        <v>104</v>
      </c>
      <c r="N7" s="20">
        <f t="shared" si="4"/>
        <v>8</v>
      </c>
      <c r="O7" s="20" t="s">
        <v>107</v>
      </c>
      <c r="P7" s="20">
        <f t="shared" ref="P7:P12" si="5">IF(O7="AA",10, IF(O7="AB",9, IF(O7="BB",8, IF(O7="BC",7,IF(O7="CC",6, IF(O7="CD",5, IF(O7="DD",4,IF(O7="F",0))))))))</f>
        <v>9</v>
      </c>
      <c r="Q7" s="20">
        <f>IF(C7="",6,0)</f>
        <v>0</v>
      </c>
      <c r="R7" s="20">
        <f>IF(E7="",6,0)</f>
        <v>0</v>
      </c>
      <c r="S7" s="20">
        <f>IF(G7="",6,0)</f>
        <v>0</v>
      </c>
      <c r="T7" s="20">
        <f>IF(I7="",6,0)</f>
        <v>0</v>
      </c>
      <c r="U7" s="20">
        <f>IF(K7="",6,0)</f>
        <v>0</v>
      </c>
      <c r="V7" s="20">
        <f>IF(O7="",3,0)</f>
        <v>0</v>
      </c>
      <c r="W7" s="20">
        <v>32</v>
      </c>
      <c r="X7" s="20">
        <f t="shared" ref="X7:X12" si="6">(D7*6+F7*6+H7*6+J7*4+L7*6+N7*2+P7*2)</f>
        <v>240</v>
      </c>
      <c r="Y7" s="46">
        <f t="shared" ref="Y7:Y12" si="7">X7/W7</f>
        <v>7.5</v>
      </c>
      <c r="Z7" s="20">
        <v>34</v>
      </c>
      <c r="AA7" s="20">
        <v>232</v>
      </c>
      <c r="AB7" s="46">
        <f t="shared" ref="AB7:AB12" si="8">(X7+AA7)/(W7+Z7)</f>
        <v>7.1515151515151514</v>
      </c>
      <c r="AC7" s="35" t="str">
        <f t="shared" ref="AC7:AC12" si="9">IF(AB7&lt;6,"***", IF(AB7&gt;=6,"-"))</f>
        <v>-</v>
      </c>
    </row>
    <row r="8" spans="1:29" s="47" customFormat="1" ht="42.75" customHeight="1" x14ac:dyDescent="0.2">
      <c r="A8" s="2">
        <v>2</v>
      </c>
      <c r="B8" s="61" t="s">
        <v>76</v>
      </c>
      <c r="C8" s="20" t="s">
        <v>105</v>
      </c>
      <c r="D8" s="20">
        <f t="shared" si="0"/>
        <v>10</v>
      </c>
      <c r="E8" s="20" t="s">
        <v>105</v>
      </c>
      <c r="F8" s="20">
        <f t="shared" si="1"/>
        <v>10</v>
      </c>
      <c r="G8" s="20" t="s">
        <v>105</v>
      </c>
      <c r="H8" s="20">
        <f t="shared" si="2"/>
        <v>10</v>
      </c>
      <c r="I8" s="20" t="s">
        <v>107</v>
      </c>
      <c r="J8" s="20">
        <f t="shared" si="3"/>
        <v>9</v>
      </c>
      <c r="K8" s="20" t="s">
        <v>107</v>
      </c>
      <c r="L8" s="20">
        <f t="shared" si="4"/>
        <v>9</v>
      </c>
      <c r="M8" s="20" t="s">
        <v>105</v>
      </c>
      <c r="N8" s="20">
        <f t="shared" si="4"/>
        <v>10</v>
      </c>
      <c r="O8" s="20" t="s">
        <v>107</v>
      </c>
      <c r="P8" s="20">
        <f t="shared" si="5"/>
        <v>9</v>
      </c>
      <c r="Q8" s="20">
        <f t="shared" ref="Q8:Q12" si="10">IF(C8="",6,0)</f>
        <v>0</v>
      </c>
      <c r="R8" s="20">
        <f t="shared" ref="R8:R12" si="11">IF(E8="",6,0)</f>
        <v>0</v>
      </c>
      <c r="S8" s="20">
        <f t="shared" ref="S8:S12" si="12">IF(G8="",6,0)</f>
        <v>0</v>
      </c>
      <c r="T8" s="20">
        <f t="shared" ref="T8:T12" si="13">IF(I8="",6,0)</f>
        <v>0</v>
      </c>
      <c r="U8" s="20">
        <f t="shared" ref="U8:U12" si="14">IF(K8="",6,0)</f>
        <v>0</v>
      </c>
      <c r="V8" s="20">
        <f t="shared" ref="V8:V12" si="15">IF(O8="",3,0)</f>
        <v>0</v>
      </c>
      <c r="W8" s="20">
        <v>32</v>
      </c>
      <c r="X8" s="20">
        <f t="shared" si="6"/>
        <v>308</v>
      </c>
      <c r="Y8" s="46">
        <f t="shared" si="7"/>
        <v>9.625</v>
      </c>
      <c r="Z8" s="20">
        <v>34</v>
      </c>
      <c r="AA8" s="20">
        <v>326</v>
      </c>
      <c r="AB8" s="46">
        <f t="shared" si="8"/>
        <v>9.6060606060606055</v>
      </c>
      <c r="AC8" s="35" t="str">
        <f t="shared" si="9"/>
        <v>-</v>
      </c>
    </row>
    <row r="9" spans="1:29" s="47" customFormat="1" ht="42.75" customHeight="1" x14ac:dyDescent="0.2">
      <c r="A9" s="2">
        <v>3</v>
      </c>
      <c r="B9" s="61" t="s">
        <v>77</v>
      </c>
      <c r="C9" s="20" t="s">
        <v>107</v>
      </c>
      <c r="D9" s="20">
        <f t="shared" si="0"/>
        <v>9</v>
      </c>
      <c r="E9" s="20" t="s">
        <v>105</v>
      </c>
      <c r="F9" s="20">
        <f t="shared" si="1"/>
        <v>10</v>
      </c>
      <c r="G9" s="20" t="s">
        <v>107</v>
      </c>
      <c r="H9" s="20">
        <f t="shared" si="2"/>
        <v>9</v>
      </c>
      <c r="I9" s="20" t="s">
        <v>105</v>
      </c>
      <c r="J9" s="20">
        <f t="shared" si="3"/>
        <v>10</v>
      </c>
      <c r="K9" s="20" t="s">
        <v>107</v>
      </c>
      <c r="L9" s="20">
        <f t="shared" si="4"/>
        <v>9</v>
      </c>
      <c r="M9" s="20" t="s">
        <v>107</v>
      </c>
      <c r="N9" s="20">
        <f t="shared" si="4"/>
        <v>9</v>
      </c>
      <c r="O9" s="20" t="s">
        <v>105</v>
      </c>
      <c r="P9" s="20">
        <f t="shared" si="5"/>
        <v>10</v>
      </c>
      <c r="Q9" s="20">
        <f t="shared" si="10"/>
        <v>0</v>
      </c>
      <c r="R9" s="20">
        <f t="shared" si="11"/>
        <v>0</v>
      </c>
      <c r="S9" s="20">
        <f t="shared" si="12"/>
        <v>0</v>
      </c>
      <c r="T9" s="20">
        <f t="shared" si="13"/>
        <v>0</v>
      </c>
      <c r="U9" s="20">
        <f t="shared" si="14"/>
        <v>0</v>
      </c>
      <c r="V9" s="20">
        <f t="shared" si="15"/>
        <v>0</v>
      </c>
      <c r="W9" s="20">
        <v>32</v>
      </c>
      <c r="X9" s="20">
        <f t="shared" si="6"/>
        <v>300</v>
      </c>
      <c r="Y9" s="46">
        <f t="shared" si="7"/>
        <v>9.375</v>
      </c>
      <c r="Z9" s="20">
        <v>34</v>
      </c>
      <c r="AA9" s="20">
        <v>338</v>
      </c>
      <c r="AB9" s="65">
        <f t="shared" si="8"/>
        <v>9.6666666666666661</v>
      </c>
      <c r="AC9" s="35" t="str">
        <f t="shared" si="9"/>
        <v>-</v>
      </c>
    </row>
    <row r="10" spans="1:29" s="47" customFormat="1" ht="42.75" customHeight="1" x14ac:dyDescent="0.2">
      <c r="A10" s="2">
        <v>4</v>
      </c>
      <c r="B10" s="61" t="s">
        <v>78</v>
      </c>
      <c r="C10" s="20" t="s">
        <v>107</v>
      </c>
      <c r="D10" s="20">
        <f t="shared" si="0"/>
        <v>9</v>
      </c>
      <c r="E10" s="20" t="s">
        <v>105</v>
      </c>
      <c r="F10" s="20">
        <f t="shared" si="1"/>
        <v>10</v>
      </c>
      <c r="G10" s="20" t="s">
        <v>105</v>
      </c>
      <c r="H10" s="20">
        <f t="shared" si="2"/>
        <v>10</v>
      </c>
      <c r="I10" s="20" t="s">
        <v>107</v>
      </c>
      <c r="J10" s="20">
        <f t="shared" si="3"/>
        <v>9</v>
      </c>
      <c r="K10" s="20" t="s">
        <v>107</v>
      </c>
      <c r="L10" s="20">
        <f t="shared" si="4"/>
        <v>9</v>
      </c>
      <c r="M10" s="20" t="s">
        <v>107</v>
      </c>
      <c r="N10" s="20">
        <f t="shared" si="4"/>
        <v>9</v>
      </c>
      <c r="O10" s="20" t="s">
        <v>105</v>
      </c>
      <c r="P10" s="20">
        <f t="shared" si="5"/>
        <v>10</v>
      </c>
      <c r="Q10" s="20">
        <f t="shared" si="10"/>
        <v>0</v>
      </c>
      <c r="R10" s="20">
        <f t="shared" si="11"/>
        <v>0</v>
      </c>
      <c r="S10" s="20">
        <f t="shared" si="12"/>
        <v>0</v>
      </c>
      <c r="T10" s="20">
        <f t="shared" si="13"/>
        <v>0</v>
      </c>
      <c r="U10" s="20">
        <f t="shared" si="14"/>
        <v>0</v>
      </c>
      <c r="V10" s="20">
        <f t="shared" si="15"/>
        <v>0</v>
      </c>
      <c r="W10" s="20">
        <v>32</v>
      </c>
      <c r="X10" s="20">
        <f t="shared" si="6"/>
        <v>302</v>
      </c>
      <c r="Y10" s="46">
        <f t="shared" si="7"/>
        <v>9.4375</v>
      </c>
      <c r="Z10" s="20">
        <v>34</v>
      </c>
      <c r="AA10" s="20">
        <v>300</v>
      </c>
      <c r="AB10" s="46">
        <f t="shared" si="8"/>
        <v>9.1212121212121211</v>
      </c>
      <c r="AC10" s="35" t="str">
        <f t="shared" si="9"/>
        <v>-</v>
      </c>
    </row>
    <row r="11" spans="1:29" s="47" customFormat="1" ht="42.75" customHeight="1" x14ac:dyDescent="0.2">
      <c r="A11" s="2">
        <v>5</v>
      </c>
      <c r="B11" s="61" t="s">
        <v>79</v>
      </c>
      <c r="C11" s="20" t="s">
        <v>104</v>
      </c>
      <c r="D11" s="20">
        <f t="shared" si="0"/>
        <v>8</v>
      </c>
      <c r="E11" s="20" t="s">
        <v>104</v>
      </c>
      <c r="F11" s="20">
        <f t="shared" si="1"/>
        <v>8</v>
      </c>
      <c r="G11" s="20" t="s">
        <v>107</v>
      </c>
      <c r="H11" s="20">
        <f t="shared" si="2"/>
        <v>9</v>
      </c>
      <c r="I11" s="20" t="s">
        <v>104</v>
      </c>
      <c r="J11" s="20">
        <f t="shared" si="3"/>
        <v>8</v>
      </c>
      <c r="K11" s="20" t="s">
        <v>104</v>
      </c>
      <c r="L11" s="20">
        <f t="shared" si="4"/>
        <v>8</v>
      </c>
      <c r="M11" s="20" t="s">
        <v>107</v>
      </c>
      <c r="N11" s="20">
        <f t="shared" si="4"/>
        <v>9</v>
      </c>
      <c r="O11" s="20" t="s">
        <v>105</v>
      </c>
      <c r="P11" s="20">
        <f t="shared" si="5"/>
        <v>10</v>
      </c>
      <c r="Q11" s="20">
        <f t="shared" si="10"/>
        <v>0</v>
      </c>
      <c r="R11" s="20">
        <f t="shared" si="11"/>
        <v>0</v>
      </c>
      <c r="S11" s="20">
        <f t="shared" si="12"/>
        <v>0</v>
      </c>
      <c r="T11" s="20">
        <f t="shared" si="13"/>
        <v>0</v>
      </c>
      <c r="U11" s="20">
        <f t="shared" si="14"/>
        <v>0</v>
      </c>
      <c r="V11" s="20">
        <f t="shared" si="15"/>
        <v>0</v>
      </c>
      <c r="W11" s="20">
        <v>32</v>
      </c>
      <c r="X11" s="20">
        <f t="shared" si="6"/>
        <v>268</v>
      </c>
      <c r="Y11" s="46">
        <f t="shared" si="7"/>
        <v>8.375</v>
      </c>
      <c r="Z11" s="20">
        <v>34</v>
      </c>
      <c r="AA11" s="20">
        <v>248</v>
      </c>
      <c r="AB11" s="46">
        <f t="shared" si="8"/>
        <v>7.8181818181818183</v>
      </c>
      <c r="AC11" s="35" t="str">
        <f t="shared" si="9"/>
        <v>-</v>
      </c>
    </row>
    <row r="12" spans="1:29" s="47" customFormat="1" ht="42.75" customHeight="1" x14ac:dyDescent="0.2">
      <c r="A12" s="2">
        <v>6</v>
      </c>
      <c r="B12" s="61" t="s">
        <v>80</v>
      </c>
      <c r="C12" s="20" t="s">
        <v>104</v>
      </c>
      <c r="D12" s="20">
        <f t="shared" si="0"/>
        <v>8</v>
      </c>
      <c r="E12" s="20" t="s">
        <v>104</v>
      </c>
      <c r="F12" s="20">
        <f t="shared" si="1"/>
        <v>8</v>
      </c>
      <c r="G12" s="20" t="s">
        <v>107</v>
      </c>
      <c r="H12" s="20">
        <f t="shared" si="2"/>
        <v>9</v>
      </c>
      <c r="I12" s="20" t="s">
        <v>105</v>
      </c>
      <c r="J12" s="20">
        <f t="shared" si="3"/>
        <v>10</v>
      </c>
      <c r="K12" s="20" t="s">
        <v>104</v>
      </c>
      <c r="L12" s="20">
        <f t="shared" si="4"/>
        <v>8</v>
      </c>
      <c r="M12" s="20" t="s">
        <v>105</v>
      </c>
      <c r="N12" s="20">
        <f t="shared" si="4"/>
        <v>10</v>
      </c>
      <c r="O12" s="20" t="s">
        <v>107</v>
      </c>
      <c r="P12" s="20">
        <f t="shared" si="5"/>
        <v>9</v>
      </c>
      <c r="Q12" s="20">
        <f t="shared" si="10"/>
        <v>0</v>
      </c>
      <c r="R12" s="20">
        <f t="shared" si="11"/>
        <v>0</v>
      </c>
      <c r="S12" s="20">
        <f t="shared" si="12"/>
        <v>0</v>
      </c>
      <c r="T12" s="20">
        <f t="shared" si="13"/>
        <v>0</v>
      </c>
      <c r="U12" s="20">
        <f t="shared" si="14"/>
        <v>0</v>
      </c>
      <c r="V12" s="20">
        <f t="shared" si="15"/>
        <v>0</v>
      </c>
      <c r="W12" s="20">
        <v>32</v>
      </c>
      <c r="X12" s="20">
        <f t="shared" si="6"/>
        <v>276</v>
      </c>
      <c r="Y12" s="46">
        <f t="shared" si="7"/>
        <v>8.625</v>
      </c>
      <c r="Z12" s="20">
        <v>34</v>
      </c>
      <c r="AA12" s="20">
        <v>274</v>
      </c>
      <c r="AB12" s="46">
        <f t="shared" si="8"/>
        <v>8.3333333333333339</v>
      </c>
      <c r="AC12" s="35" t="str">
        <f t="shared" si="9"/>
        <v>-</v>
      </c>
    </row>
    <row r="13" spans="1:29" s="47" customFormat="1" ht="20.25" x14ac:dyDescent="0.2">
      <c r="A13" s="25"/>
      <c r="B13" s="48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49"/>
    </row>
    <row r="14" spans="1:29" s="47" customFormat="1" ht="20.25" x14ac:dyDescent="0.2">
      <c r="A14" s="25"/>
      <c r="B14" s="4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49"/>
    </row>
    <row r="15" spans="1:29" ht="12" customHeight="1" x14ac:dyDescent="0.2">
      <c r="B15" s="202"/>
      <c r="C15" s="203"/>
      <c r="D15" s="203"/>
      <c r="E15" s="203"/>
      <c r="F15" s="203"/>
      <c r="G15" s="203"/>
      <c r="H15" s="203"/>
      <c r="I15" s="203"/>
      <c r="J15" s="203"/>
      <c r="K15" s="24"/>
      <c r="L15" s="24"/>
      <c r="M15" s="24"/>
      <c r="N15" s="24"/>
      <c r="O15" s="41"/>
      <c r="P15" s="41"/>
      <c r="Q15" s="41"/>
      <c r="R15" s="41"/>
      <c r="S15" s="41"/>
      <c r="T15" s="41"/>
      <c r="U15" s="24"/>
      <c r="V15" s="41"/>
      <c r="W15" s="41"/>
      <c r="X15" s="41"/>
      <c r="Y15" s="41"/>
    </row>
    <row r="16" spans="1:29" ht="30.75" customHeight="1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8" ht="12.75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</row>
    <row r="18" spans="1:28" ht="21.75" customHeight="1" x14ac:dyDescent="0.2"/>
    <row r="19" spans="1:28" ht="15.75" x14ac:dyDescent="0.25">
      <c r="B19" s="198" t="s">
        <v>12</v>
      </c>
      <c r="C19" s="198"/>
      <c r="D19" s="51"/>
      <c r="E19" s="51"/>
      <c r="F19" s="199" t="s">
        <v>13</v>
      </c>
      <c r="G19" s="200"/>
      <c r="H19" s="200"/>
      <c r="I19" s="204" t="s">
        <v>18</v>
      </c>
      <c r="J19" s="114"/>
      <c r="K19" s="114"/>
      <c r="L19" s="114"/>
      <c r="M19" s="51"/>
      <c r="N19" s="201" t="s">
        <v>60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Z19" s="186" t="s">
        <v>74</v>
      </c>
      <c r="AA19" s="187"/>
      <c r="AB19" s="119"/>
    </row>
    <row r="20" spans="1:28" ht="15.75" x14ac:dyDescent="0.25">
      <c r="B20" s="52"/>
      <c r="C20" s="52"/>
      <c r="D20" s="51"/>
      <c r="E20" s="51"/>
      <c r="F20" s="51"/>
      <c r="G20" s="52"/>
      <c r="H20" s="52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8" ht="15.75" x14ac:dyDescent="0.25">
      <c r="B21" s="52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 t="s">
        <v>14</v>
      </c>
      <c r="P21" s="51"/>
      <c r="Q21" s="51"/>
      <c r="R21" s="51"/>
    </row>
    <row r="22" spans="1:28" ht="15.75" x14ac:dyDescent="0.25">
      <c r="B22" s="198" t="s">
        <v>62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51"/>
      <c r="P22" s="51"/>
      <c r="Q22" s="51"/>
      <c r="R22" s="51"/>
    </row>
    <row r="24" spans="1:28" x14ac:dyDescent="0.2">
      <c r="E24" s="40" t="s">
        <v>14</v>
      </c>
    </row>
    <row r="28" spans="1:28" x14ac:dyDescent="0.2">
      <c r="AA28" s="36">
        <v>1</v>
      </c>
    </row>
  </sheetData>
  <mergeCells count="34">
    <mergeCell ref="AA5:AA6"/>
    <mergeCell ref="I5:J5"/>
    <mergeCell ref="K5:L5"/>
    <mergeCell ref="M5:N5"/>
    <mergeCell ref="M4:N4"/>
    <mergeCell ref="C5:D5"/>
    <mergeCell ref="B22:N22"/>
    <mergeCell ref="F19:H19"/>
    <mergeCell ref="N19:X19"/>
    <mergeCell ref="B19:C19"/>
    <mergeCell ref="E5:F5"/>
    <mergeCell ref="G5:H5"/>
    <mergeCell ref="B15:J15"/>
    <mergeCell ref="B4:B6"/>
    <mergeCell ref="C4:D4"/>
    <mergeCell ref="I19:L19"/>
    <mergeCell ref="E4:F4"/>
    <mergeCell ref="G4:H4"/>
    <mergeCell ref="AC4:AC6"/>
    <mergeCell ref="Z5:Z6"/>
    <mergeCell ref="Z19:AB19"/>
    <mergeCell ref="Z4:AA4"/>
    <mergeCell ref="A1:AC1"/>
    <mergeCell ref="A2:AC2"/>
    <mergeCell ref="A3:AC3"/>
    <mergeCell ref="Q4:V5"/>
    <mergeCell ref="W4:W6"/>
    <mergeCell ref="X4:X6"/>
    <mergeCell ref="A4:A6"/>
    <mergeCell ref="I4:J4"/>
    <mergeCell ref="K4:L4"/>
    <mergeCell ref="O4:P4"/>
    <mergeCell ref="O5:P5"/>
    <mergeCell ref="Y4:Y6"/>
  </mergeCells>
  <printOptions horizontalCentered="1"/>
  <pageMargins left="0.31496062992125984" right="0.31496062992125984" top="0.43307086614173229" bottom="0.39370078740157483" header="0.31496062992125984" footer="0.27559055118110237"/>
  <pageSetup paperSize="5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view="pageBreakPreview" zoomScale="66" zoomScaleNormal="75" zoomScaleSheetLayoutView="66" workbookViewId="0">
      <selection activeCell="U5" sqref="U5:U6"/>
    </sheetView>
  </sheetViews>
  <sheetFormatPr defaultColWidth="9.140625" defaultRowHeight="15" x14ac:dyDescent="0.2"/>
  <cols>
    <col min="1" max="1" width="5.7109375" style="14" customWidth="1"/>
    <col min="2" max="2" width="20.28515625" style="14" customWidth="1"/>
    <col min="3" max="8" width="10.7109375" style="14" customWidth="1"/>
    <col min="9" max="9" width="12" style="14" customWidth="1"/>
    <col min="10" max="10" width="13.85546875" style="14" customWidth="1"/>
    <col min="11" max="16" width="10.7109375" style="14" customWidth="1"/>
    <col min="17" max="17" width="11.140625" style="14" customWidth="1"/>
    <col min="18" max="18" width="10.140625" style="14" customWidth="1"/>
    <col min="19" max="19" width="11.140625" style="14" customWidth="1"/>
    <col min="20" max="20" width="10.28515625" style="8" customWidth="1"/>
    <col min="21" max="16384" width="9.140625" style="8"/>
  </cols>
  <sheetData>
    <row r="1" spans="1:23" ht="20.25" customHeight="1" x14ac:dyDescent="0.2">
      <c r="A1" s="215" t="s">
        <v>124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</row>
    <row r="2" spans="1:23" ht="19.5" customHeight="1" x14ac:dyDescent="0.2">
      <c r="A2" s="215" t="s">
        <v>64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</row>
    <row r="3" spans="1:23" ht="20.45" customHeight="1" x14ac:dyDescent="0.2">
      <c r="A3" s="93" t="s">
        <v>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26.25" customHeight="1" x14ac:dyDescent="0.2">
      <c r="A4" s="212" t="s">
        <v>1</v>
      </c>
      <c r="B4" s="95" t="s">
        <v>2</v>
      </c>
      <c r="C4" s="95" t="s">
        <v>65</v>
      </c>
      <c r="D4" s="95"/>
      <c r="E4" s="95" t="s">
        <v>67</v>
      </c>
      <c r="F4" s="95"/>
      <c r="G4" s="95" t="s">
        <v>39</v>
      </c>
      <c r="H4" s="95"/>
      <c r="I4" s="95" t="s">
        <v>59</v>
      </c>
      <c r="J4" s="95"/>
      <c r="K4" s="95" t="s">
        <v>53</v>
      </c>
      <c r="L4" s="95"/>
      <c r="M4" s="95" t="s">
        <v>51</v>
      </c>
      <c r="N4" s="95"/>
      <c r="O4" s="95" t="s">
        <v>52</v>
      </c>
      <c r="P4" s="95"/>
      <c r="Q4" s="95" t="s">
        <v>17</v>
      </c>
      <c r="R4" s="212" t="s">
        <v>4</v>
      </c>
      <c r="S4" s="212" t="s">
        <v>50</v>
      </c>
      <c r="T4" s="188" t="s">
        <v>32</v>
      </c>
      <c r="U4" s="189"/>
      <c r="V4" s="45" t="s">
        <v>33</v>
      </c>
      <c r="W4" s="183" t="s">
        <v>34</v>
      </c>
    </row>
    <row r="5" spans="1:23" ht="73.150000000000006" customHeight="1" x14ac:dyDescent="0.2">
      <c r="A5" s="212"/>
      <c r="B5" s="212"/>
      <c r="C5" s="95" t="s">
        <v>66</v>
      </c>
      <c r="D5" s="95"/>
      <c r="E5" s="95" t="s">
        <v>68</v>
      </c>
      <c r="F5" s="95"/>
      <c r="G5" s="207" t="s">
        <v>42</v>
      </c>
      <c r="H5" s="208"/>
      <c r="I5" s="95" t="s">
        <v>54</v>
      </c>
      <c r="J5" s="95"/>
      <c r="K5" s="95" t="s">
        <v>40</v>
      </c>
      <c r="L5" s="95"/>
      <c r="M5" s="95" t="s">
        <v>55</v>
      </c>
      <c r="N5" s="95"/>
      <c r="O5" s="95" t="s">
        <v>56</v>
      </c>
      <c r="P5" s="95"/>
      <c r="Q5" s="95"/>
      <c r="R5" s="217"/>
      <c r="S5" s="212"/>
      <c r="T5" s="132" t="s">
        <v>17</v>
      </c>
      <c r="U5" s="205" t="s">
        <v>4</v>
      </c>
      <c r="V5" s="45" t="s">
        <v>35</v>
      </c>
      <c r="W5" s="184"/>
    </row>
    <row r="6" spans="1:23" ht="27.6" customHeight="1" x14ac:dyDescent="0.2">
      <c r="A6" s="212"/>
      <c r="B6" s="212"/>
      <c r="C6" s="17" t="s">
        <v>5</v>
      </c>
      <c r="D6" s="17">
        <v>6</v>
      </c>
      <c r="E6" s="17" t="s">
        <v>5</v>
      </c>
      <c r="F6" s="17">
        <v>6</v>
      </c>
      <c r="G6" s="17" t="s">
        <v>5</v>
      </c>
      <c r="H6" s="17">
        <v>6</v>
      </c>
      <c r="I6" s="17" t="s">
        <v>5</v>
      </c>
      <c r="J6" s="17">
        <v>6</v>
      </c>
      <c r="K6" s="17" t="s">
        <v>5</v>
      </c>
      <c r="L6" s="17">
        <v>6</v>
      </c>
      <c r="M6" s="17" t="s">
        <v>5</v>
      </c>
      <c r="N6" s="17">
        <v>2</v>
      </c>
      <c r="O6" s="30" t="s">
        <v>5</v>
      </c>
      <c r="P6" s="30">
        <v>2</v>
      </c>
      <c r="Q6" s="95"/>
      <c r="R6" s="217"/>
      <c r="S6" s="212"/>
      <c r="T6" s="134"/>
      <c r="U6" s="206"/>
      <c r="V6" s="45" t="s">
        <v>57</v>
      </c>
      <c r="W6" s="185"/>
    </row>
    <row r="7" spans="1:23" s="16" customFormat="1" ht="43.5" customHeight="1" x14ac:dyDescent="0.2">
      <c r="A7" s="54">
        <v>1</v>
      </c>
      <c r="B7" s="55" t="s">
        <v>115</v>
      </c>
      <c r="C7" s="54" t="s">
        <v>107</v>
      </c>
      <c r="D7" s="54">
        <f t="shared" ref="D7:D15" si="0">IF(C7="AA",10, IF(C7="AB",9, IF(C7="BB",8, IF(C7="BC",7,IF(C7="CC",6, IF(C7="CD",5, IF(C7="DD",4,IF(C7="F",0))))))))</f>
        <v>9</v>
      </c>
      <c r="E7" s="54" t="s">
        <v>106</v>
      </c>
      <c r="F7" s="54">
        <f t="shared" ref="F7:F15" si="1">IF(E7="AA",10, IF(E7="AB",9, IF(E7="BB",8, IF(E7="BC",7,IF(E7="CC",6, IF(E7="CD",5, IF(E7="DD",4,IF(E7="F",0))))))))</f>
        <v>7</v>
      </c>
      <c r="G7" s="54" t="s">
        <v>106</v>
      </c>
      <c r="H7" s="56">
        <f t="shared" ref="H7:H15" si="2">IF(G7="AA",10, IF(G7="AB",9, IF(G7="BB",8, IF(G7="BC",7,IF(G7="CC",6, IF(G7="CD",5, IF(G7="DD",4,IF(G7="F",0))))))))</f>
        <v>7</v>
      </c>
      <c r="I7" s="56" t="s">
        <v>107</v>
      </c>
      <c r="J7" s="56">
        <f t="shared" ref="J7:J15" si="3">IF(I7="AA",10, IF(I7="AB",9, IF(I7="BB",8, IF(I7="BC",7,IF(I7="CC",6, IF(I7="CD",5, IF(I7="DD",4,IF(I7="F",0))))))))</f>
        <v>9</v>
      </c>
      <c r="K7" s="56" t="s">
        <v>107</v>
      </c>
      <c r="L7" s="56">
        <f t="shared" ref="L7:L15" si="4">IF(K7="AA",10, IF(K7="AB",9, IF(K7="BB",8, IF(K7="BC",7,IF(K7="CC",6, IF(K7="CD",5, IF(K7="DD",4,IF(K7="F",0))))))))</f>
        <v>9</v>
      </c>
      <c r="M7" s="56" t="s">
        <v>107</v>
      </c>
      <c r="N7" s="56">
        <f t="shared" ref="N7:P15" si="5">IF(M7="AA",10, IF(M7="AB",9, IF(M7="BB",8, IF(M7="BC",7,IF(M7="CC",6, IF(M7="CD",5, IF(M7="DD",4,IF(M7="F",0))))))))</f>
        <v>9</v>
      </c>
      <c r="O7" s="56" t="s">
        <v>105</v>
      </c>
      <c r="P7" s="56">
        <f t="shared" si="5"/>
        <v>10</v>
      </c>
      <c r="Q7" s="56">
        <v>34</v>
      </c>
      <c r="R7" s="56">
        <f>(D7*6+F7*6+H7*6+J7*6+L7*6+N7*2+P7*2)</f>
        <v>284</v>
      </c>
      <c r="S7" s="57">
        <f>R7/Q7</f>
        <v>8.3529411764705888</v>
      </c>
      <c r="T7" s="56">
        <v>32</v>
      </c>
      <c r="U7" s="56">
        <v>302</v>
      </c>
      <c r="V7" s="58">
        <f>(R7+U7)/(Q7+T7)</f>
        <v>8.8787878787878789</v>
      </c>
      <c r="W7" s="59" t="str">
        <f>IF(V7&lt;6,"***", IF(V7&gt;=6,"-"))</f>
        <v>-</v>
      </c>
    </row>
    <row r="8" spans="1:23" s="16" customFormat="1" ht="43.5" customHeight="1" x14ac:dyDescent="0.2">
      <c r="A8" s="54">
        <v>2</v>
      </c>
      <c r="B8" s="55" t="s">
        <v>116</v>
      </c>
      <c r="C8" s="54" t="s">
        <v>107</v>
      </c>
      <c r="D8" s="54">
        <f t="shared" si="0"/>
        <v>9</v>
      </c>
      <c r="E8" s="54" t="s">
        <v>105</v>
      </c>
      <c r="F8" s="54">
        <f t="shared" si="1"/>
        <v>10</v>
      </c>
      <c r="G8" s="54" t="s">
        <v>104</v>
      </c>
      <c r="H8" s="56">
        <f t="shared" si="2"/>
        <v>8</v>
      </c>
      <c r="I8" s="56" t="s">
        <v>107</v>
      </c>
      <c r="J8" s="56">
        <f t="shared" si="3"/>
        <v>9</v>
      </c>
      <c r="K8" s="56" t="s">
        <v>107</v>
      </c>
      <c r="L8" s="56">
        <f t="shared" si="4"/>
        <v>9</v>
      </c>
      <c r="M8" s="56" t="s">
        <v>107</v>
      </c>
      <c r="N8" s="56">
        <f t="shared" si="5"/>
        <v>9</v>
      </c>
      <c r="O8" s="56" t="s">
        <v>104</v>
      </c>
      <c r="P8" s="56">
        <f t="shared" si="5"/>
        <v>8</v>
      </c>
      <c r="Q8" s="56">
        <v>34</v>
      </c>
      <c r="R8" s="56">
        <f t="shared" ref="R8:R10" si="6">(D8*6+F8*6+H8*6+J8*6+L8*6+N8*2+P8*2)</f>
        <v>304</v>
      </c>
      <c r="S8" s="57">
        <f t="shared" ref="S8:S15" si="7">R8/Q8</f>
        <v>8.9411764705882355</v>
      </c>
      <c r="T8" s="56">
        <v>32</v>
      </c>
      <c r="U8" s="56">
        <v>294</v>
      </c>
      <c r="V8" s="58">
        <f t="shared" ref="V8:V15" si="8">(R8+U8)/(Q8+T8)</f>
        <v>9.0606060606060606</v>
      </c>
      <c r="W8" s="59" t="str">
        <f t="shared" ref="W8:W15" si="9">IF(V8&lt;6,"***", IF(V8&gt;=6,"-"))</f>
        <v>-</v>
      </c>
    </row>
    <row r="9" spans="1:23" s="16" customFormat="1" ht="43.5" customHeight="1" x14ac:dyDescent="0.2">
      <c r="A9" s="56">
        <v>3</v>
      </c>
      <c r="B9" s="55" t="s">
        <v>117</v>
      </c>
      <c r="C9" s="56" t="s">
        <v>105</v>
      </c>
      <c r="D9" s="56">
        <f t="shared" si="0"/>
        <v>10</v>
      </c>
      <c r="E9" s="56" t="s">
        <v>106</v>
      </c>
      <c r="F9" s="56">
        <f t="shared" si="1"/>
        <v>7</v>
      </c>
      <c r="G9" s="56" t="s">
        <v>105</v>
      </c>
      <c r="H9" s="56">
        <f t="shared" si="2"/>
        <v>10</v>
      </c>
      <c r="I9" s="56" t="s">
        <v>105</v>
      </c>
      <c r="J9" s="56">
        <f t="shared" si="3"/>
        <v>10</v>
      </c>
      <c r="K9" s="56" t="s">
        <v>105</v>
      </c>
      <c r="L9" s="56">
        <f t="shared" si="4"/>
        <v>10</v>
      </c>
      <c r="M9" s="56" t="s">
        <v>105</v>
      </c>
      <c r="N9" s="56">
        <f t="shared" si="5"/>
        <v>10</v>
      </c>
      <c r="O9" s="56" t="s">
        <v>105</v>
      </c>
      <c r="P9" s="56">
        <f t="shared" si="5"/>
        <v>10</v>
      </c>
      <c r="Q9" s="56">
        <v>34</v>
      </c>
      <c r="R9" s="56">
        <f t="shared" si="6"/>
        <v>322</v>
      </c>
      <c r="S9" s="57">
        <f t="shared" si="7"/>
        <v>9.4705882352941178</v>
      </c>
      <c r="T9" s="56">
        <v>32</v>
      </c>
      <c r="U9" s="56">
        <v>314</v>
      </c>
      <c r="V9" s="65">
        <f t="shared" si="8"/>
        <v>9.6363636363636367</v>
      </c>
      <c r="W9" s="59" t="str">
        <f t="shared" si="9"/>
        <v>-</v>
      </c>
    </row>
    <row r="10" spans="1:23" s="16" customFormat="1" ht="43.5" customHeight="1" x14ac:dyDescent="0.2">
      <c r="A10" s="56">
        <v>4</v>
      </c>
      <c r="B10" s="55" t="s">
        <v>118</v>
      </c>
      <c r="C10" s="56" t="s">
        <v>107</v>
      </c>
      <c r="D10" s="56">
        <f t="shared" si="0"/>
        <v>9</v>
      </c>
      <c r="E10" s="56" t="s">
        <v>106</v>
      </c>
      <c r="F10" s="56">
        <f t="shared" si="1"/>
        <v>7</v>
      </c>
      <c r="G10" s="56" t="s">
        <v>106</v>
      </c>
      <c r="H10" s="56">
        <f t="shared" si="2"/>
        <v>7</v>
      </c>
      <c r="I10" s="56" t="s">
        <v>104</v>
      </c>
      <c r="J10" s="56">
        <f t="shared" si="3"/>
        <v>8</v>
      </c>
      <c r="K10" s="56" t="s">
        <v>104</v>
      </c>
      <c r="L10" s="56">
        <f t="shared" si="4"/>
        <v>8</v>
      </c>
      <c r="M10" s="56" t="s">
        <v>107</v>
      </c>
      <c r="N10" s="56">
        <f t="shared" si="5"/>
        <v>9</v>
      </c>
      <c r="O10" s="56" t="s">
        <v>105</v>
      </c>
      <c r="P10" s="56">
        <f t="shared" si="5"/>
        <v>10</v>
      </c>
      <c r="Q10" s="56">
        <v>34</v>
      </c>
      <c r="R10" s="56">
        <f t="shared" si="6"/>
        <v>272</v>
      </c>
      <c r="S10" s="57">
        <f t="shared" si="7"/>
        <v>8</v>
      </c>
      <c r="T10" s="56">
        <v>32</v>
      </c>
      <c r="U10" s="56">
        <v>282</v>
      </c>
      <c r="V10" s="58">
        <f t="shared" si="8"/>
        <v>8.3939393939393945</v>
      </c>
      <c r="W10" s="59" t="str">
        <f t="shared" si="9"/>
        <v>-</v>
      </c>
    </row>
    <row r="11" spans="1:23" s="47" customFormat="1" ht="43.5" customHeight="1" x14ac:dyDescent="0.2">
      <c r="A11" s="56">
        <v>5</v>
      </c>
      <c r="B11" s="55" t="s">
        <v>119</v>
      </c>
      <c r="C11" s="56" t="s">
        <v>104</v>
      </c>
      <c r="D11" s="56">
        <f t="shared" si="0"/>
        <v>8</v>
      </c>
      <c r="E11" s="56" t="s">
        <v>104</v>
      </c>
      <c r="F11" s="56">
        <f t="shared" si="1"/>
        <v>8</v>
      </c>
      <c r="G11" s="56" t="s">
        <v>104</v>
      </c>
      <c r="H11" s="56">
        <f t="shared" si="2"/>
        <v>8</v>
      </c>
      <c r="I11" s="56" t="s">
        <v>106</v>
      </c>
      <c r="J11" s="56">
        <f t="shared" si="3"/>
        <v>7</v>
      </c>
      <c r="K11" s="56" t="s">
        <v>106</v>
      </c>
      <c r="L11" s="56">
        <f t="shared" si="4"/>
        <v>7</v>
      </c>
      <c r="M11" s="56" t="s">
        <v>107</v>
      </c>
      <c r="N11" s="56">
        <f t="shared" si="5"/>
        <v>9</v>
      </c>
      <c r="O11" s="56" t="s">
        <v>107</v>
      </c>
      <c r="P11" s="56">
        <f t="shared" si="5"/>
        <v>9</v>
      </c>
      <c r="Q11" s="56">
        <v>34</v>
      </c>
      <c r="R11" s="56">
        <f t="shared" ref="R11:R15" si="10">(D11*6+F11*6+H11*6+J11*6+L11*6+N11*2+P11*2)</f>
        <v>264</v>
      </c>
      <c r="S11" s="58">
        <f t="shared" si="7"/>
        <v>7.7647058823529411</v>
      </c>
      <c r="T11" s="56">
        <v>32</v>
      </c>
      <c r="U11" s="56">
        <v>280</v>
      </c>
      <c r="V11" s="58">
        <f t="shared" si="8"/>
        <v>8.2424242424242422</v>
      </c>
      <c r="W11" s="59" t="str">
        <f t="shared" si="9"/>
        <v>-</v>
      </c>
    </row>
    <row r="12" spans="1:23" s="16" customFormat="1" ht="43.5" customHeight="1" x14ac:dyDescent="0.2">
      <c r="A12" s="56">
        <v>6</v>
      </c>
      <c r="B12" s="55" t="s">
        <v>120</v>
      </c>
      <c r="C12" s="56" t="s">
        <v>107</v>
      </c>
      <c r="D12" s="56">
        <f t="shared" si="0"/>
        <v>9</v>
      </c>
      <c r="E12" s="56" t="s">
        <v>107</v>
      </c>
      <c r="F12" s="56">
        <f t="shared" si="1"/>
        <v>9</v>
      </c>
      <c r="G12" s="56" t="s">
        <v>104</v>
      </c>
      <c r="H12" s="56">
        <f t="shared" si="2"/>
        <v>8</v>
      </c>
      <c r="I12" s="56" t="s">
        <v>104</v>
      </c>
      <c r="J12" s="56">
        <f t="shared" si="3"/>
        <v>8</v>
      </c>
      <c r="K12" s="56" t="s">
        <v>107</v>
      </c>
      <c r="L12" s="56">
        <f t="shared" si="4"/>
        <v>9</v>
      </c>
      <c r="M12" s="56" t="s">
        <v>107</v>
      </c>
      <c r="N12" s="56">
        <f t="shared" si="5"/>
        <v>9</v>
      </c>
      <c r="O12" s="56" t="s">
        <v>107</v>
      </c>
      <c r="P12" s="56">
        <f t="shared" si="5"/>
        <v>9</v>
      </c>
      <c r="Q12" s="56">
        <v>34</v>
      </c>
      <c r="R12" s="56">
        <f t="shared" si="10"/>
        <v>294</v>
      </c>
      <c r="S12" s="57">
        <f t="shared" si="7"/>
        <v>8.6470588235294112</v>
      </c>
      <c r="T12" s="56">
        <v>32</v>
      </c>
      <c r="U12" s="56">
        <v>286</v>
      </c>
      <c r="V12" s="58">
        <f t="shared" si="8"/>
        <v>8.7878787878787872</v>
      </c>
      <c r="W12" s="59" t="str">
        <f t="shared" si="9"/>
        <v>-</v>
      </c>
    </row>
    <row r="13" spans="1:23" s="16" customFormat="1" ht="43.5" customHeight="1" x14ac:dyDescent="0.2">
      <c r="A13" s="56">
        <v>7</v>
      </c>
      <c r="B13" s="55" t="s">
        <v>121</v>
      </c>
      <c r="C13" s="56" t="s">
        <v>105</v>
      </c>
      <c r="D13" s="56">
        <f t="shared" si="0"/>
        <v>10</v>
      </c>
      <c r="E13" s="56" t="s">
        <v>106</v>
      </c>
      <c r="F13" s="56">
        <f t="shared" si="1"/>
        <v>7</v>
      </c>
      <c r="G13" s="56" t="s">
        <v>104</v>
      </c>
      <c r="H13" s="56">
        <f t="shared" si="2"/>
        <v>8</v>
      </c>
      <c r="I13" s="56" t="s">
        <v>105</v>
      </c>
      <c r="J13" s="56">
        <f t="shared" si="3"/>
        <v>10</v>
      </c>
      <c r="K13" s="56" t="s">
        <v>105</v>
      </c>
      <c r="L13" s="56">
        <f t="shared" si="4"/>
        <v>10</v>
      </c>
      <c r="M13" s="56" t="s">
        <v>107</v>
      </c>
      <c r="N13" s="56">
        <f t="shared" si="5"/>
        <v>9</v>
      </c>
      <c r="O13" s="56" t="s">
        <v>105</v>
      </c>
      <c r="P13" s="56">
        <f t="shared" si="5"/>
        <v>10</v>
      </c>
      <c r="Q13" s="56">
        <v>34</v>
      </c>
      <c r="R13" s="56">
        <f t="shared" si="10"/>
        <v>308</v>
      </c>
      <c r="S13" s="57">
        <f t="shared" si="7"/>
        <v>9.0588235294117645</v>
      </c>
      <c r="T13" s="56">
        <v>32</v>
      </c>
      <c r="U13" s="56">
        <v>262</v>
      </c>
      <c r="V13" s="58">
        <f t="shared" si="8"/>
        <v>8.6363636363636367</v>
      </c>
      <c r="W13" s="59" t="str">
        <f t="shared" si="9"/>
        <v>-</v>
      </c>
    </row>
    <row r="14" spans="1:23" s="16" customFormat="1" ht="43.5" customHeight="1" x14ac:dyDescent="0.2">
      <c r="A14" s="56">
        <v>8</v>
      </c>
      <c r="B14" s="55" t="s">
        <v>122</v>
      </c>
      <c r="C14" s="56" t="s">
        <v>105</v>
      </c>
      <c r="D14" s="56">
        <f t="shared" ref="D14" si="11">IF(C14="AA",10, IF(C14="AB",9, IF(C14="BB",8, IF(C14="BC",7,IF(C14="CC",6, IF(C14="CD",5, IF(C14="DD",4,IF(C14="F",0))))))))</f>
        <v>10</v>
      </c>
      <c r="E14" s="56" t="s">
        <v>104</v>
      </c>
      <c r="F14" s="56">
        <f t="shared" ref="F14" si="12">IF(E14="AA",10, IF(E14="AB",9, IF(E14="BB",8, IF(E14="BC",7,IF(E14="CC",6, IF(E14="CD",5, IF(E14="DD",4,IF(E14="F",0))))))))</f>
        <v>8</v>
      </c>
      <c r="G14" s="56" t="s">
        <v>107</v>
      </c>
      <c r="H14" s="56">
        <f t="shared" ref="H14" si="13">IF(G14="AA",10, IF(G14="AB",9, IF(G14="BB",8, IF(G14="BC",7,IF(G14="CC",6, IF(G14="CD",5, IF(G14="DD",4,IF(G14="F",0))))))))</f>
        <v>9</v>
      </c>
      <c r="I14" s="56" t="s">
        <v>107</v>
      </c>
      <c r="J14" s="56">
        <f t="shared" ref="J14" si="14">IF(I14="AA",10, IF(I14="AB",9, IF(I14="BB",8, IF(I14="BC",7,IF(I14="CC",6, IF(I14="CD",5, IF(I14="DD",4,IF(I14="F",0))))))))</f>
        <v>9</v>
      </c>
      <c r="K14" s="56" t="s">
        <v>107</v>
      </c>
      <c r="L14" s="56">
        <f t="shared" ref="L14" si="15">IF(K14="AA",10, IF(K14="AB",9, IF(K14="BB",8, IF(K14="BC",7,IF(K14="CC",6, IF(K14="CD",5, IF(K14="DD",4,IF(K14="F",0))))))))</f>
        <v>9</v>
      </c>
      <c r="M14" s="56" t="s">
        <v>107</v>
      </c>
      <c r="N14" s="56">
        <f t="shared" ref="N14" si="16">IF(M14="AA",10, IF(M14="AB",9, IF(M14="BB",8, IF(M14="BC",7,IF(M14="CC",6, IF(M14="CD",5, IF(M14="DD",4,IF(M14="F",0))))))))</f>
        <v>9</v>
      </c>
      <c r="O14" s="56" t="s">
        <v>105</v>
      </c>
      <c r="P14" s="56">
        <f t="shared" ref="P14" si="17">IF(O14="AA",10, IF(O14="AB",9, IF(O14="BB",8, IF(O14="BC",7,IF(O14="CC",6, IF(O14="CD",5, IF(O14="DD",4,IF(O14="F",0))))))))</f>
        <v>10</v>
      </c>
      <c r="Q14" s="56">
        <v>34</v>
      </c>
      <c r="R14" s="56">
        <f t="shared" si="10"/>
        <v>308</v>
      </c>
      <c r="S14" s="57">
        <f t="shared" ref="S14" si="18">R14/Q14</f>
        <v>9.0588235294117645</v>
      </c>
      <c r="T14" s="56">
        <v>32</v>
      </c>
      <c r="U14" s="56">
        <v>288</v>
      </c>
      <c r="V14" s="58">
        <f t="shared" ref="V14" si="19">(R14+U14)/(Q14+T14)</f>
        <v>9.0303030303030312</v>
      </c>
      <c r="W14" s="59" t="str">
        <f t="shared" si="9"/>
        <v>-</v>
      </c>
    </row>
    <row r="15" spans="1:23" ht="36" customHeight="1" x14ac:dyDescent="0.2">
      <c r="A15" s="56">
        <v>9</v>
      </c>
      <c r="B15" s="55" t="s">
        <v>123</v>
      </c>
      <c r="C15" s="60" t="s">
        <v>106</v>
      </c>
      <c r="D15" s="56">
        <f t="shared" si="0"/>
        <v>7</v>
      </c>
      <c r="E15" s="60" t="s">
        <v>109</v>
      </c>
      <c r="F15" s="56">
        <f t="shared" si="1"/>
        <v>5</v>
      </c>
      <c r="G15" s="56" t="s">
        <v>108</v>
      </c>
      <c r="H15" s="56">
        <f t="shared" si="2"/>
        <v>6</v>
      </c>
      <c r="I15" s="67" t="s">
        <v>107</v>
      </c>
      <c r="J15" s="56">
        <f t="shared" si="3"/>
        <v>9</v>
      </c>
      <c r="K15" s="56" t="s">
        <v>106</v>
      </c>
      <c r="L15" s="56">
        <f t="shared" si="4"/>
        <v>7</v>
      </c>
      <c r="M15" s="56" t="s">
        <v>104</v>
      </c>
      <c r="N15" s="56">
        <f t="shared" si="5"/>
        <v>8</v>
      </c>
      <c r="O15" s="60" t="s">
        <v>107</v>
      </c>
      <c r="P15" s="56">
        <f t="shared" si="5"/>
        <v>9</v>
      </c>
      <c r="Q15" s="56">
        <v>34</v>
      </c>
      <c r="R15" s="56">
        <f t="shared" si="10"/>
        <v>238</v>
      </c>
      <c r="S15" s="57">
        <f t="shared" si="7"/>
        <v>7</v>
      </c>
      <c r="T15" s="56">
        <v>32</v>
      </c>
      <c r="U15" s="56">
        <v>196</v>
      </c>
      <c r="V15" s="58">
        <f t="shared" si="8"/>
        <v>6.5757575757575761</v>
      </c>
      <c r="W15" s="59" t="str">
        <f t="shared" si="9"/>
        <v>-</v>
      </c>
    </row>
    <row r="16" spans="1:23" ht="2.2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2" ht="40.5" customHeight="1" x14ac:dyDescent="0.2">
      <c r="A17" s="15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</row>
    <row r="18" spans="1:22" ht="12.7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22" ht="21.75" customHeight="1" x14ac:dyDescent="0.2"/>
    <row r="20" spans="1:22" ht="15.75" x14ac:dyDescent="0.25">
      <c r="B20" s="210" t="s">
        <v>12</v>
      </c>
      <c r="C20" s="210"/>
      <c r="D20" s="27"/>
      <c r="E20" s="27"/>
      <c r="F20" s="213" t="s">
        <v>13</v>
      </c>
      <c r="G20" s="200"/>
      <c r="H20" s="200"/>
      <c r="I20" s="27"/>
      <c r="J20" s="28" t="s">
        <v>18</v>
      </c>
      <c r="M20" s="27"/>
      <c r="N20" s="214" t="s">
        <v>60</v>
      </c>
      <c r="O20" s="187"/>
      <c r="S20" s="209" t="s">
        <v>69</v>
      </c>
      <c r="T20" s="119"/>
      <c r="U20" s="119"/>
      <c r="V20" s="119"/>
    </row>
    <row r="21" spans="1:22" ht="15.75" x14ac:dyDescent="0.25">
      <c r="B21" s="29"/>
      <c r="C21" s="29"/>
      <c r="D21" s="27"/>
      <c r="E21" s="27"/>
      <c r="F21" s="27"/>
      <c r="G21" s="29"/>
      <c r="H21" s="29"/>
      <c r="I21" s="27"/>
      <c r="J21" s="27"/>
      <c r="K21" s="27"/>
      <c r="L21" s="27"/>
      <c r="M21" s="27"/>
      <c r="N21" s="27"/>
    </row>
    <row r="22" spans="1:22" ht="15.75" x14ac:dyDescent="0.25">
      <c r="B22" s="2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22" ht="15.75" x14ac:dyDescent="0.25">
      <c r="B23" s="210" t="s">
        <v>63</v>
      </c>
      <c r="C23" s="114"/>
      <c r="D23" s="114"/>
      <c r="E23" s="114"/>
      <c r="F23" s="114"/>
      <c r="G23" s="114"/>
      <c r="H23" s="114"/>
      <c r="I23" s="114"/>
      <c r="J23" s="114"/>
      <c r="L23" s="27"/>
      <c r="M23" s="27"/>
      <c r="N23" s="27"/>
    </row>
    <row r="25" spans="1:22" x14ac:dyDescent="0.2">
      <c r="E25" s="14" t="s">
        <v>14</v>
      </c>
    </row>
    <row r="29" spans="1:22" x14ac:dyDescent="0.2">
      <c r="U29" s="8">
        <v>1</v>
      </c>
    </row>
  </sheetData>
  <mergeCells count="32">
    <mergeCell ref="F20:H20"/>
    <mergeCell ref="N20:O20"/>
    <mergeCell ref="A1:W1"/>
    <mergeCell ref="A2:W2"/>
    <mergeCell ref="A3:W3"/>
    <mergeCell ref="O4:P4"/>
    <mergeCell ref="O5:P5"/>
    <mergeCell ref="T4:U4"/>
    <mergeCell ref="W4:W6"/>
    <mergeCell ref="T5:T6"/>
    <mergeCell ref="U5:U6"/>
    <mergeCell ref="A4:A6"/>
    <mergeCell ref="Q4:Q6"/>
    <mergeCell ref="R4:R6"/>
    <mergeCell ref="S4:S6"/>
    <mergeCell ref="M5:N5"/>
    <mergeCell ref="S20:V20"/>
    <mergeCell ref="B23:J23"/>
    <mergeCell ref="K4:L4"/>
    <mergeCell ref="B20:C20"/>
    <mergeCell ref="C5:D5"/>
    <mergeCell ref="E5:F5"/>
    <mergeCell ref="G5:H5"/>
    <mergeCell ref="I5:J5"/>
    <mergeCell ref="K5:L5"/>
    <mergeCell ref="B17:S17"/>
    <mergeCell ref="B4:B6"/>
    <mergeCell ref="C4:D4"/>
    <mergeCell ref="E4:F4"/>
    <mergeCell ref="G4:H4"/>
    <mergeCell ref="I4:J4"/>
    <mergeCell ref="M4:N4"/>
  </mergeCells>
  <printOptions horizontalCentered="1"/>
  <pageMargins left="0.39370078740157483" right="0.31496062992125984" top="0.43307086614173229" bottom="0.39370078740157483" header="0.31496062992125984" footer="0.27559055118110237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Thermal-2nd 2014</vt:lpstr>
      <vt:lpstr>D &amp; M 3rd 2014</vt:lpstr>
      <vt:lpstr>Thermal</vt:lpstr>
      <vt:lpstr>CAD-CAM</vt:lpstr>
      <vt:lpstr>MMT</vt:lpstr>
      <vt:lpstr>CCA 2nd 2014</vt:lpstr>
      <vt:lpstr>MMT 2nd 2014</vt:lpstr>
      <vt:lpstr>'CCA 2nd 2014'!Print_Area</vt:lpstr>
      <vt:lpstr>'D &amp; M 3rd 2014'!Print_Area</vt:lpstr>
      <vt:lpstr>'MMT 2nd 2014'!Print_Area</vt:lpstr>
      <vt:lpstr>'Thermal-2nd 2014'!Print_Area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2018-12-20T09:44:03Z</cp:lastPrinted>
  <dcterms:created xsi:type="dcterms:W3CDTF">2001-12-31T20:43:26Z</dcterms:created>
  <dcterms:modified xsi:type="dcterms:W3CDTF">2018-12-21T07:11:21Z</dcterms:modified>
</cp:coreProperties>
</file>